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ой отчет 2016\"/>
    </mc:Choice>
  </mc:AlternateContent>
  <bookViews>
    <workbookView xWindow="0" yWindow="60" windowWidth="20730" windowHeight="11700" tabRatio="798"/>
  </bookViews>
  <sheets>
    <sheet name="2016 год" sheetId="11" r:id="rId1"/>
  </sheets>
  <externalReferences>
    <externalReference r:id="rId2"/>
  </externalReferences>
  <definedNames>
    <definedName name="_xlnm._FilterDatabase" localSheetId="0" hidden="1">'2016 год'!$B$4:$M$113</definedName>
    <definedName name="_xlnm.Print_Area" localSheetId="0">'2016 год'!$C$1:$M$113</definedName>
    <definedName name="Список" localSheetId="0">'[1]Выпадающий список'!$A$1:$A$2</definedName>
    <definedName name="Список">#REF!</definedName>
  </definedNames>
  <calcPr calcId="152511"/>
</workbook>
</file>

<file path=xl/calcChain.xml><?xml version="1.0" encoding="utf-8"?>
<calcChain xmlns="http://schemas.openxmlformats.org/spreadsheetml/2006/main">
  <c r="H94" i="11" l="1"/>
  <c r="H93" i="11"/>
  <c r="H60" i="11" l="1"/>
  <c r="H84" i="11" l="1"/>
  <c r="K70" i="11"/>
  <c r="J22" i="11"/>
  <c r="K113" i="11"/>
  <c r="K39" i="11"/>
  <c r="K97" i="11" l="1"/>
  <c r="K86" i="11"/>
  <c r="K76" i="11"/>
  <c r="L39" i="11"/>
  <c r="K22" i="11" l="1"/>
  <c r="L22" i="11" s="1"/>
  <c r="H18" i="11"/>
  <c r="L97" i="11" l="1"/>
  <c r="H111" i="11"/>
  <c r="H105" i="11"/>
  <c r="H101" i="11"/>
  <c r="H95" i="11"/>
  <c r="H9" i="11"/>
  <c r="H44" i="11"/>
  <c r="H36" i="11"/>
  <c r="H25" i="11"/>
  <c r="H17" i="11"/>
  <c r="H16" i="11"/>
  <c r="H14" i="11"/>
  <c r="H15" i="11"/>
  <c r="H7" i="11"/>
  <c r="H10" i="11"/>
  <c r="H11" i="11"/>
  <c r="H12" i="11"/>
  <c r="H13" i="11"/>
  <c r="H19" i="11"/>
  <c r="H20" i="11"/>
  <c r="H21" i="11"/>
  <c r="H24" i="11"/>
  <c r="H26" i="11"/>
  <c r="H30" i="11"/>
  <c r="H109" i="11"/>
  <c r="H112" i="11"/>
  <c r="H6" i="11"/>
  <c r="H92" i="11"/>
  <c r="H55" i="11"/>
  <c r="H56" i="11"/>
  <c r="H69" i="11"/>
  <c r="H68" i="11"/>
  <c r="H58" i="11"/>
  <c r="I22" i="11" l="1"/>
  <c r="M22" i="11" s="1"/>
  <c r="H35" i="11"/>
  <c r="H50" i="11" l="1"/>
  <c r="H49" i="11"/>
  <c r="H48" i="11"/>
  <c r="H31" i="11"/>
  <c r="C7" i="11"/>
  <c r="C8" i="11" s="1"/>
  <c r="C9" i="11" s="1"/>
  <c r="C10" i="11" s="1"/>
  <c r="C11" i="11" s="1"/>
  <c r="C12" i="11" s="1"/>
  <c r="C13" i="11" s="1"/>
  <c r="C14" i="11" l="1"/>
  <c r="C15" i="11" s="1"/>
  <c r="C16" i="11" s="1"/>
  <c r="C17" i="11" s="1"/>
  <c r="C18" i="11" s="1"/>
  <c r="C19" i="11" s="1"/>
  <c r="C20" i="11" s="1"/>
  <c r="C21" i="11" s="1"/>
  <c r="C22" i="11" s="1"/>
  <c r="C24" i="11" s="1"/>
  <c r="C25" i="11" s="1"/>
  <c r="C26" i="11" s="1"/>
  <c r="C27" i="11" s="1"/>
  <c r="C28" i="11" s="1"/>
  <c r="C29" i="11" s="1"/>
  <c r="C30" i="11" s="1"/>
  <c r="H63" i="11"/>
  <c r="H32" i="11"/>
  <c r="C31" i="11" l="1"/>
  <c r="C32" i="11" s="1"/>
  <c r="C33" i="11" s="1"/>
  <c r="L113" i="11"/>
  <c r="L70" i="11"/>
  <c r="H110" i="11" l="1"/>
  <c r="H103" i="11"/>
  <c r="H80" i="11"/>
  <c r="H74" i="11"/>
  <c r="H73" i="11"/>
  <c r="H72" i="11"/>
  <c r="H108" i="11" l="1"/>
  <c r="H107" i="11"/>
  <c r="H106" i="11"/>
  <c r="H102" i="11"/>
  <c r="H100" i="11"/>
  <c r="H99" i="11"/>
  <c r="H96" i="11"/>
  <c r="H91" i="11"/>
  <c r="H90" i="11"/>
  <c r="H89" i="11"/>
  <c r="H88" i="11"/>
  <c r="L86" i="11"/>
  <c r="I113" i="11" l="1"/>
  <c r="H85" i="11"/>
  <c r="H83" i="11"/>
  <c r="L81" i="11"/>
  <c r="H79" i="11" l="1"/>
  <c r="H78" i="11"/>
  <c r="H75" i="11"/>
  <c r="H67" i="11"/>
  <c r="H65" i="11"/>
  <c r="H64" i="11"/>
  <c r="H62" i="11"/>
  <c r="H61" i="11"/>
  <c r="H59" i="11"/>
  <c r="H57" i="11"/>
  <c r="H54" i="11"/>
  <c r="H52" i="11"/>
  <c r="H51" i="11"/>
  <c r="H47" i="11"/>
  <c r="H43" i="11"/>
  <c r="H42" i="11"/>
  <c r="H41" i="11"/>
  <c r="H38" i="11"/>
  <c r="H37" i="11"/>
  <c r="H34" i="11"/>
  <c r="H33" i="11"/>
  <c r="H29" i="11"/>
  <c r="H28" i="11"/>
  <c r="H27" i="11"/>
  <c r="H53" i="11" l="1"/>
  <c r="H46" i="11"/>
  <c r="H45" i="11"/>
  <c r="L76" i="11" l="1"/>
  <c r="H66" i="11" l="1"/>
  <c r="I70" i="11" s="1"/>
  <c r="M70" i="11" s="1"/>
  <c r="I86" i="11" l="1"/>
  <c r="M86" i="11" s="1"/>
  <c r="M113" i="11"/>
  <c r="I39" i="11"/>
  <c r="M39" i="11" s="1"/>
  <c r="I81" i="11"/>
  <c r="M81" i="11" s="1"/>
  <c r="I76" i="11"/>
  <c r="M76" i="11" s="1"/>
  <c r="I97" i="11"/>
  <c r="M97" i="11" s="1"/>
  <c r="C34" i="11"/>
  <c r="C35" i="11" s="1"/>
  <c r="C36" i="11" s="1"/>
  <c r="C37" i="11" s="1"/>
  <c r="C38" i="11" s="1"/>
  <c r="C39" i="11" s="1"/>
  <c r="C41" i="11" s="1"/>
  <c r="C42" i="11" s="1"/>
  <c r="C43" i="11" s="1"/>
  <c r="C44" i="11" s="1"/>
  <c r="C45" i="11" s="1"/>
  <c r="C46" i="11" s="1"/>
  <c r="C47" i="11" s="1"/>
  <c r="C48" i="11" l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l="1"/>
  <c r="C69" i="11" s="1"/>
  <c r="C70" i="11" s="1"/>
  <c r="C72" i="11" s="1"/>
  <c r="C73" i="11" s="1"/>
  <c r="C74" i="11" s="1"/>
  <c r="C75" i="11" s="1"/>
  <c r="C76" i="11" s="1"/>
  <c r="C78" i="11" s="1"/>
  <c r="C79" i="11" s="1"/>
  <c r="C80" i="11" s="1"/>
  <c r="C81" i="11" s="1"/>
  <c r="C83" i="11" s="1"/>
  <c r="C84" i="11" s="1"/>
  <c r="C85" i="11" s="1"/>
  <c r="C86" i="11" s="1"/>
  <c r="C88" i="11" s="1"/>
  <c r="C89" i="11" s="1"/>
  <c r="C90" i="11" s="1"/>
  <c r="C91" i="11" s="1"/>
  <c r="C92" i="11" s="1"/>
  <c r="C93" i="11" s="1"/>
  <c r="C94" i="11" s="1"/>
  <c r="C95" i="11" s="1"/>
  <c r="C96" i="11" l="1"/>
  <c r="C97" i="11" l="1"/>
  <c r="C99" i="11" s="1"/>
  <c r="C100" i="11" s="1"/>
  <c r="C101" i="11" l="1"/>
  <c r="C102" i="11" s="1"/>
  <c r="C103" i="11" s="1"/>
  <c r="C104" i="11" s="1"/>
  <c r="C105" i="11" l="1"/>
  <c r="C106" i="11" s="1"/>
  <c r="C107" i="11" s="1"/>
  <c r="C108" i="11" s="1"/>
  <c r="C109" i="11" s="1"/>
  <c r="C110" i="11" s="1"/>
  <c r="C111" i="11" s="1"/>
  <c r="C112" i="11" s="1"/>
  <c r="C113" i="11" s="1"/>
</calcChain>
</file>

<file path=xl/sharedStrings.xml><?xml version="1.0" encoding="utf-8"?>
<sst xmlns="http://schemas.openxmlformats.org/spreadsheetml/2006/main" count="812" uniqueCount="154">
  <si>
    <t>Х</t>
  </si>
  <si>
    <t>№ п/п</t>
  </si>
  <si>
    <t>Увеличение значений</t>
  </si>
  <si>
    <t>Уменьшение значений</t>
  </si>
  <si>
    <t>Желаемая тенденция</t>
  </si>
  <si>
    <t>Наименование целевого показателя (индикатора)</t>
  </si>
  <si>
    <t>Ед. измер.</t>
  </si>
  <si>
    <t>Плановое значение
п
Цгпi</t>
  </si>
  <si>
    <t>Фактическое значение
ф
Цгпi</t>
  </si>
  <si>
    <t xml:space="preserve">Степень достижения i- ого показателя, % </t>
  </si>
  <si>
    <t xml:space="preserve">Степень достижения целевых показателей Rгп, % </t>
  </si>
  <si>
    <t>Плановые расходы
п
Дгп</t>
  </si>
  <si>
    <t>Фактические расходы
ф
Дгп</t>
  </si>
  <si>
    <t>Полнота использования средств
i
dгп</t>
  </si>
  <si>
    <t>Оценка эффективности реализации государстенной программы
Егп</t>
  </si>
  <si>
    <t>Итоговое значение по программе</t>
  </si>
  <si>
    <t>Итоговое значение по подпрограмме 1</t>
  </si>
  <si>
    <t>Итоговое значение по подпрограмме 2</t>
  </si>
  <si>
    <t>Итоговое значение по подпрограмме 3</t>
  </si>
  <si>
    <t>Итоговое значение по подпрограмме 4</t>
  </si>
  <si>
    <t>Ожидаемая продолжительность жизни при рождении</t>
  </si>
  <si>
    <t>Смертность от всех причин</t>
  </si>
  <si>
    <t>Материнская смертность</t>
  </si>
  <si>
    <t>Младенческая смертность</t>
  </si>
  <si>
    <t>Смертность от болезней системы кровообращения</t>
  </si>
  <si>
    <t>Смертность от дорожно-транспортных происшествий</t>
  </si>
  <si>
    <t xml:space="preserve">Смертность от новообразований (в  том числе от злокачественных)   </t>
  </si>
  <si>
    <t>Смертность от туберкулеза</t>
  </si>
  <si>
    <t xml:space="preserve">Потребление алкогольной продукции (в пересчете на абсолютный алкоголь) </t>
  </si>
  <si>
    <t xml:space="preserve">Распространенность потребления табака среди взрослого населения </t>
  </si>
  <si>
    <t>%</t>
  </si>
  <si>
    <t>Охват диспансеризацией взрослого населения</t>
  </si>
  <si>
    <t>Охват населения профилактическими осмотрами на туберкулез</t>
  </si>
  <si>
    <t>Одногодичная летальность больных со злокачественными образованиями</t>
  </si>
  <si>
    <t>Лет</t>
  </si>
  <si>
    <t>Доля абациллированных больных туберкулезом от числа больных туберкулезом с бактериовыделением</t>
  </si>
  <si>
    <t>Доля больных с психическими расстройствами, повторно госпитализированных в течение года</t>
  </si>
  <si>
    <t>Смертность от ишемической болезни сердца</t>
  </si>
  <si>
    <t>Больничная летальность пострадавших в результате дорожно-транспортных происшествий</t>
  </si>
  <si>
    <t>Первичная инвалидность у детей, число детей, которым впервые установлена инвалидность</t>
  </si>
  <si>
    <t xml:space="preserve">Охват санаторно-курортным лечением пациентов </t>
  </si>
  <si>
    <t>Обеспеченность койками для оказания паллиативной помощи детям</t>
  </si>
  <si>
    <t>коек/100 тыс. детского населения</t>
  </si>
  <si>
    <t xml:space="preserve">Обеспеченность врачами </t>
  </si>
  <si>
    <t>Укомплектованность медицинских организаций врачами</t>
  </si>
  <si>
    <t>Человек</t>
  </si>
  <si>
    <t>Процент обеспеченных рецептов на лекарственные препараты для обеспечения нужд граждан за счет средств областного бюджета</t>
  </si>
  <si>
    <t>Государственная программа Калининградской области «Развитие здравоохранения»</t>
  </si>
  <si>
    <t>Итоговое значение по подпрограмме 5</t>
  </si>
  <si>
    <t>Обеспеченность койками для оказания паллиативной помощи взрослым</t>
  </si>
  <si>
    <t>Итоговое значение по подпрограмме 6</t>
  </si>
  <si>
    <t>Итоговое значение по подпрограмме 7</t>
  </si>
  <si>
    <t xml:space="preserve">Доля пациентов, на которых заводятся электронные медицинские карты </t>
  </si>
  <si>
    <t>Расчет оценки эффективности государственной программы Калининградской области "Развитие здравоохранения"</t>
  </si>
  <si>
    <t>Литров на душу населения</t>
  </si>
  <si>
    <t>Количество среднего медицинского персонала, приходящегося на 1 врача</t>
  </si>
  <si>
    <t>Подпрограмма «Профилактика заболеваний и формирование здорового образа жизни. Развитие первичной медико-санитарной помощи» (далее – подпрограмма 1)</t>
  </si>
  <si>
    <t>Число профилактических посещений медицинских организаций</t>
  </si>
  <si>
    <t>Посещений</t>
  </si>
  <si>
    <t>Количество привитого населения</t>
  </si>
  <si>
    <t>Количество населения, прошедшего  профилактические медицинские осмотры и диспансеризацию</t>
  </si>
  <si>
    <t>Количество обеспеченных рецептов на лекарственные препараты для лечения редких (орфанных) заболеваний</t>
  </si>
  <si>
    <t>Штук</t>
  </si>
  <si>
    <t>Доля населения Калининградской области, вакцинированная против пневмококковой инфекции</t>
  </si>
  <si>
    <t>Доза</t>
  </si>
  <si>
    <t>Количество впервые выявленных больных туберкулезом</t>
  </si>
  <si>
    <t>Доля лиц, инфицированных вирусом иммунодефицита человека, получающих антиретровирусную терапию, от числа лиц, состоящих на диспансерном учете</t>
  </si>
  <si>
    <t>Количество лиц, получивших антирет-ровирусную терапию в соответствии с действующими стандартами</t>
  </si>
  <si>
    <t>Доля больных наркоманией, находящихся в ремиссии от 1 года до 2 лет (на 100 больных наркоманией среднегодового контингента)</t>
  </si>
  <si>
    <t>Число посещений врачей-психиатров (взрослым и детским), психо-терапевтов</t>
  </si>
  <si>
    <t>Доля выездов скорой медицинской помощи со временем доезда до больного менее 20 минут</t>
  </si>
  <si>
    <t>Количество вызовов бригад скорой медицинской помощи</t>
  </si>
  <si>
    <t>Единиц</t>
  </si>
  <si>
    <t>Число лиц, пострадавших в дорожно-транспортных происшествиях и получивших медицинскую помощь</t>
  </si>
  <si>
    <t>Случаев на 100 тыс. человек населения</t>
  </si>
  <si>
    <t>Доля больных, которым оказана высокотехнологичная медицинская помощь от числа обратившихся за ней</t>
  </si>
  <si>
    <t>Доля станций переливания крови, обеспечивающих современный уровень качества и безопасности компонентов крови</t>
  </si>
  <si>
    <t>Доля больных наркологическими расстройствами, включенных в программы медицинской реабилитации в амбулаторных условиях</t>
  </si>
  <si>
    <t>Доля больных наркологическими расстройствами, включенных в программы медицинской реабилитации в стационарных условиях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</si>
  <si>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(далее – подпрограмма 2)</t>
  </si>
  <si>
    <t>Подпрограмма «Охрана здоровья матери и ребенка» (далее подпрограмма - 3)</t>
  </si>
  <si>
    <t>Подпрограмма «Развитие системы санаторно-курортного лечения» (далее – подпрограмма 4)</t>
  </si>
  <si>
    <t>Подпрограмма «Оказание паллиативной помощи» (далее – подпрограмма 5)</t>
  </si>
  <si>
    <t>коек на 100 тыс. взрослого населения</t>
  </si>
  <si>
    <t>Количество коек для оказания паллиативной помощи, в том числе детям</t>
  </si>
  <si>
    <t>Подпрограмма «Кадровое обеспечение системы здравоохранения Калининградской области» (далее – подпрограмма 6)</t>
  </si>
  <si>
    <t>На 10 тыс. человек населения</t>
  </si>
  <si>
    <t>Количество врачей, которым предоставлены меры социальной поддержки</t>
  </si>
  <si>
    <t>Доля медицинских и фармацевти-ческих работников, прошедших профессиональную переподготовку, повышение квалификации</t>
  </si>
  <si>
    <t>Количество врачей и среднего медицинского персонала, прошедших профессиональную переподготовку, повышение квалификации</t>
  </si>
  <si>
    <t>Количество проведенных мероприятий, направленных на повышение престижа и социальной значимости медицинских и фармацевтических специальностей</t>
  </si>
  <si>
    <t>Подпрограмма «Управление развитием отрасли» (далее – подпрограмма 7)</t>
  </si>
  <si>
    <t>Количество государственных гражданских служащих в Службе по контролю качества медицинской помощи и лицензированию Калининградской области</t>
  </si>
  <si>
    <t>Количество медицинских организаций, осуществляющих запись на прием к врачу в электронном виде</t>
  </si>
  <si>
    <t>Количество государственных медицинских организаций, предостав-ляющих медицинскую помощь исключительно в части видов и условий, не установленных базовой программой обязательного медицинского страхования</t>
  </si>
  <si>
    <t>Доля государственных медицинских организаций, имеющих просроченную кредиторскую задолженность, от общего количества государственных медицинских организаций</t>
  </si>
  <si>
    <t>Количество государственных медицинских организаций, имеющих просроченную кредиторскую задолженность</t>
  </si>
  <si>
    <t>Количество больных с впервые выявленной онкопатологией</t>
  </si>
  <si>
    <t xml:space="preserve">Количество застрахованного нерабо-тающего населения </t>
  </si>
  <si>
    <t>Число детей, которым впервые установ-лена инвалид-ность (на 10 тыс. детей соответ-ствующего возраста)</t>
  </si>
  <si>
    <t>-</t>
  </si>
  <si>
    <t xml:space="preserve"> </t>
  </si>
  <si>
    <t>Приложение 6</t>
  </si>
  <si>
    <t>Смертность (без показателя смертности от внешних причин)</t>
  </si>
  <si>
    <t>Случаев на 1000 человек населения</t>
  </si>
  <si>
    <t>Случаев на 100 тыс. человек, родившихся живыми</t>
  </si>
  <si>
    <t>Случаев на 1000 родившихся живыми</t>
  </si>
  <si>
    <t>Зарегистрировано больных с диагнозом "активный туберкулез", установленным впервые</t>
  </si>
  <si>
    <t>Человек на 100 тыс. человек населения</t>
  </si>
  <si>
    <t xml:space="preserve">Количество ВИЧ-инфицированных, привлеченных к химио-профилактике, лечению антиретро-вирусными препаратами </t>
  </si>
  <si>
    <t>Доля больных алкоголизмом, находящихся в состоянии ремиссии от       1 года до 2 лет (на 100 больных среднегодового контингента)</t>
  </si>
  <si>
    <t>Число посещений здравпункта в рамках выполнения государственного задания по предоставлению государственных услуг (выполнению работ) по первичной медико-санитарной помощи, не включенной в базовую программу обязательного медицинского страхования (медицинской помощи, оказываемой врачом-терапевтом участковым цехового участка и иными медицинскими работниками цехового врачебного участка, а также медицинскими работниками здравпунктов (доврачебной))</t>
  </si>
  <si>
    <t>Количество закупленных и поставленных вакцин для проведения вакцино-профилактики пневмококковых инфекций</t>
  </si>
  <si>
    <t>Количество обслуживаемых лиц в рамках выполнения государственного задания по предоставлению государственных услуг (выполнению работ) по обеспечению при амбулаторном лечении лекарственными препаратами лиц, для которых соответствующее право гарантировано законодательством Российской Федерации</t>
  </si>
  <si>
    <t>Смертность населения в трудоспособном возрасте</t>
  </si>
  <si>
    <t>Количество экспертиз в рамках выполнения государствен-ного задания по предостав-лению государствен-ных услуг (выполнению работ) по проведению судебно-медицинских экспертиз</t>
  </si>
  <si>
    <t>Количество информационных ресурсов и баз данных в рамках выполнения государственного задания по предоставлению государственных услуг (выполнению работ) по оказанию медицинской помощи онкологическим больным</t>
  </si>
  <si>
    <t>Информационные ресурсы и базы данных</t>
  </si>
  <si>
    <t>Полетных часов</t>
  </si>
  <si>
    <t>Количество заготовленной цельной донорской крови в рамках выполнения государствен-ного задания по предостав-лению государствен-ных услуг (выполнению работ) по заготовке, хранению, транспорти-ровке и обес-печению безопасности донорской крови и ее компонентов</t>
  </si>
  <si>
    <t>Литров</t>
  </si>
  <si>
    <t>Количество донаций крови  и (или) ее компонентов в рамках реализации государственного задания по денежной компенсации на питание доноров</t>
  </si>
  <si>
    <t>Количество донаций крови  и (или) ее компонентов в рамках реализации государственного задания по предоставлению платы за сдачу крови и (или) ее компонентов</t>
  </si>
  <si>
    <t>Исследований</t>
  </si>
  <si>
    <t>Прирост числа врачей и среднего медицинского персонала к уровню предыдущего года</t>
  </si>
  <si>
    <t>+1</t>
  </si>
  <si>
    <t>Удовлетворенность населения доступностью  медицинской помощи</t>
  </si>
  <si>
    <t xml:space="preserve">Удовлетворенность населения качеством медицинской помощи </t>
  </si>
  <si>
    <t>Количество штатных единиц</t>
  </si>
  <si>
    <t>Доля мероприятий государственной программы, запланированных на отчетный год, которые выполнены в полном объеме</t>
  </si>
  <si>
    <t>Количество информационных ресурсов и баз данных в рамках выполнения государственного задания по предоставлению государственных услуг (выполнению работ) по сбору, обработке и анализу статистической информации</t>
  </si>
  <si>
    <t>Информационных ресурсов</t>
  </si>
  <si>
    <t>Отчетов</t>
  </si>
  <si>
    <t>Финансовая обеспеченность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 медицинской помощи, не установленных базовой программой обязательного медицинского страхования</t>
  </si>
  <si>
    <t>нет данных</t>
  </si>
  <si>
    <t>+2,1</t>
  </si>
  <si>
    <t>Количество организованных и проведенных тактикоспециальных учений, командно-штабных учений, тактико-специальных тренировок для личного состава медицинских организаций и других формирований к действиям при угрозе и возникновении чрезвычайных ситуаций в рамках выполнения государственного задания по предоставлению услуг (выполнению работ) по обеспечению готовности к своевременному и эффективному оказанию медицинской помощи, ликвидации эпидемических очагов при стихийных бедствиях, авариях, катастрофах и эпидемиях и ликвидации медико-санитарных последствий чрезвычайных ситуаций в Российской Федерации и за рубежом</t>
  </si>
  <si>
    <t>№ табл. по ППКО</t>
  </si>
  <si>
    <t>Количество обслуживаемых лиц в рамках выполнения государственного задания по предоставлению государ-ственных услуг (выполнению работ) по обеспечению специальными и молочными продуктами детского питания</t>
  </si>
  <si>
    <t>Количество исследований, проводимых в рамках выполнения государственного задания по предостав-лению госудаствен-ных услуг (выполнению работ) по первичной медико-санитарной помощи, не включенной в базовую программу обязательного медицинского страхования (обеспечению мероприятий, направленных на проведение пренатальной (дородовой) диагностики нарушения развития ребенка у беременных женщин)</t>
  </si>
  <si>
    <t>Количество государственных медицинских организаций осуществляющих строительство (реконструкцию) объектов</t>
  </si>
  <si>
    <t>Доля обследования беременных женщин в первом триместре беременности по алгоритму комплексной пренатальной (дородовой) диагностики нарушений развития ребенка от числа поставленных на учет в первый триместр беременности</t>
  </si>
  <si>
    <t>Количество полетных часов в рамках реализации государственного задания по выполнению работ по обеспечению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оказанию медицинской помощи при чрезвычайных ситуациях (санитарно-авиационной эвакуации)</t>
  </si>
  <si>
    <t>Число пациентов в рамках выполнения государственного задания по предоставлению государственных услуг (выполнению работ) по оказанию высокотехнологичной медицинской помощи, не включенной в базовую программу обязательного медицинского страхования</t>
  </si>
  <si>
    <t>Количество лиц, направленных на санаторное долечивание после выписки из стационара</t>
  </si>
  <si>
    <t>Отношение средней заработной платы врачей и работников медицинских организаций, имеющих высшее медицинское образование, предоставляющих медицинские услуги (обеспечивающих предоставление медицинских услуг), к средней заработной плате в Калининградской области</t>
  </si>
  <si>
    <t>Отношение средней заработной платы среднего медицинского (фармацевтического) персонала (персонала, обеспечивающего условия для предоставления медицинских услуг) к средней заработной плате в Калининградской области</t>
  </si>
  <si>
    <t xml:space="preserve">Отношение средней заработной платы младшего медицинского персонала (персонала, обеспечивающего условия для предоставления медицинских услуг) к средней заработной плате в Калининградской области
</t>
  </si>
  <si>
    <t>Охват профилактическими осмотрами детей</t>
  </si>
  <si>
    <t>Доля пациентов, направленных на санаторное лечение из числа выписанных из стационара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</si>
  <si>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</si>
  <si>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области, привлеченных к участию в оказании медицинской помощи при проведении Чемпионата мира по футболу в 2018 году</t>
  </si>
  <si>
    <t>Количество медицинских организаций</t>
  </si>
  <si>
    <t>Количество больных, успешно завершивших программы медицинской реабилитации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</si>
</sst>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%"/>
    <numFmt numFmtId="165" formatCode="0.0"/>
    <numFmt numFmtId="166" formatCode="#,##0.0"/>
    <numFmt numFmtId="167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3" borderId="0" xfId="0" applyFill="1" applyAlignment="1">
      <alignment vertical="center" wrapText="1"/>
    </xf>
    <xf numFmtId="0" fontId="3" fillId="3" borderId="0" xfId="0" applyFont="1" applyFill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" fontId="6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7" fontId="8" fillId="2" borderId="1" xfId="3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12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18" xfId="2"/>
    <cellStyle name="Процентный" xfId="1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hudoba/Desktop/&#1054;&#1094;&#1077;&#1085;&#1082;&#1072;%20&#1092;&#1072;&#1082;&#1090;&#1080;&#1095;&#1077;&#1089;&#1082;&#1086;&#1081;%20&#1101;&#1092;&#1092;&#1077;&#1082;&#1090;&#1080;&#1074;&#1085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РАсходы"/>
      <sheetName val="Выпадающий список"/>
    </sheetNames>
    <sheetDataSet>
      <sheetData sheetId="0"/>
      <sheetData sheetId="1">
        <row r="4">
          <cell r="B4">
            <v>245492.95</v>
          </cell>
        </row>
      </sheetData>
      <sheetData sheetId="2">
        <row r="1">
          <cell r="A1" t="str">
            <v>Увеличение значений</v>
          </cell>
        </row>
        <row r="2">
          <cell r="A2" t="str">
            <v>Уменьшение значений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961"/>
  <sheetViews>
    <sheetView tabSelected="1" view="pageBreakPreview" zoomScale="110" zoomScaleNormal="80" zoomScaleSheetLayoutView="110" workbookViewId="0">
      <pane ySplit="4" topLeftCell="A5" activePane="bottomLeft" state="frozen"/>
      <selection activeCell="B1" sqref="B1"/>
      <selection pane="bottomLeft" activeCell="B110" sqref="B110"/>
    </sheetView>
  </sheetViews>
  <sheetFormatPr defaultColWidth="9.140625" defaultRowHeight="15" x14ac:dyDescent="0.25"/>
  <cols>
    <col min="1" max="1" width="9.140625" style="2"/>
    <col min="2" max="2" width="12.85546875" style="4" customWidth="1"/>
    <col min="3" max="3" width="5.140625" style="27" customWidth="1"/>
    <col min="4" max="4" width="32.140625" style="2" customWidth="1"/>
    <col min="5" max="5" width="10.85546875" style="2" customWidth="1"/>
    <col min="6" max="6" width="10.5703125" style="3" customWidth="1"/>
    <col min="7" max="7" width="10.5703125" style="2" customWidth="1"/>
    <col min="8" max="8" width="11.42578125" style="3" customWidth="1"/>
    <col min="9" max="9" width="13.42578125" style="3" customWidth="1"/>
    <col min="10" max="10" width="13" style="2" customWidth="1"/>
    <col min="11" max="11" width="13.42578125" style="3" customWidth="1"/>
    <col min="12" max="12" width="12.7109375" style="3" customWidth="1"/>
    <col min="13" max="13" width="13" style="2" customWidth="1"/>
    <col min="14" max="14" width="21.85546875" style="33" bestFit="1" customWidth="1"/>
    <col min="15" max="16384" width="9.140625" style="2"/>
  </cols>
  <sheetData>
    <row r="1" spans="1:14" x14ac:dyDescent="0.25">
      <c r="B1" s="74" t="s">
        <v>102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4" ht="35.25" customHeight="1" x14ac:dyDescent="0.25">
      <c r="A2" s="2" t="s">
        <v>137</v>
      </c>
      <c r="B2" s="1" t="s">
        <v>4</v>
      </c>
      <c r="C2" s="76" t="s">
        <v>53</v>
      </c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s="10" customFormat="1" ht="75" customHeight="1" x14ac:dyDescent="0.25">
      <c r="B3" s="5"/>
      <c r="C3" s="6" t="s">
        <v>1</v>
      </c>
      <c r="D3" s="7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35" t="s">
        <v>10</v>
      </c>
      <c r="J3" s="36" t="s">
        <v>11</v>
      </c>
      <c r="K3" s="36" t="s">
        <v>12</v>
      </c>
      <c r="L3" s="36" t="s">
        <v>13</v>
      </c>
      <c r="M3" s="48" t="s">
        <v>14</v>
      </c>
      <c r="N3" s="53"/>
    </row>
    <row r="4" spans="1:14" s="10" customFormat="1" x14ac:dyDescent="0.25">
      <c r="B4" s="5"/>
      <c r="C4" s="11">
        <v>1</v>
      </c>
      <c r="D4" s="11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49">
        <v>11</v>
      </c>
      <c r="N4" s="53"/>
    </row>
    <row r="5" spans="1:14" s="14" customFormat="1" ht="15" customHeight="1" x14ac:dyDescent="0.25">
      <c r="B5" s="13"/>
      <c r="C5" s="77" t="s">
        <v>47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54"/>
    </row>
    <row r="6" spans="1:14" s="14" customFormat="1" ht="39" customHeight="1" x14ac:dyDescent="0.25">
      <c r="B6" s="15" t="s">
        <v>2</v>
      </c>
      <c r="C6" s="28">
        <v>1</v>
      </c>
      <c r="D6" s="29" t="s">
        <v>20</v>
      </c>
      <c r="E6" s="6" t="s">
        <v>34</v>
      </c>
      <c r="F6" s="42">
        <v>72</v>
      </c>
      <c r="G6" s="42" t="s">
        <v>134</v>
      </c>
      <c r="H6" s="18">
        <f>IFERROR(IF(B6="Увеличение значений",G6/F6*100%,F6/G6*100%),0)</f>
        <v>0</v>
      </c>
      <c r="I6" s="19" t="s">
        <v>0</v>
      </c>
      <c r="J6" s="19" t="s">
        <v>0</v>
      </c>
      <c r="K6" s="19" t="s">
        <v>0</v>
      </c>
      <c r="L6" s="19" t="s">
        <v>0</v>
      </c>
      <c r="M6" s="50" t="s">
        <v>0</v>
      </c>
      <c r="N6" s="54"/>
    </row>
    <row r="7" spans="1:14" s="14" customFormat="1" ht="54" customHeight="1" x14ac:dyDescent="0.25">
      <c r="B7" s="15" t="s">
        <v>3</v>
      </c>
      <c r="C7" s="28">
        <f>C6+1</f>
        <v>2</v>
      </c>
      <c r="D7" s="29" t="s">
        <v>21</v>
      </c>
      <c r="E7" s="6" t="s">
        <v>104</v>
      </c>
      <c r="F7" s="57">
        <v>12.2</v>
      </c>
      <c r="G7" s="17">
        <v>12.6</v>
      </c>
      <c r="H7" s="18">
        <f>F7/G7</f>
        <v>0.96825396825396826</v>
      </c>
      <c r="I7" s="19" t="s">
        <v>0</v>
      </c>
      <c r="J7" s="19" t="s">
        <v>0</v>
      </c>
      <c r="K7" s="19" t="s">
        <v>0</v>
      </c>
      <c r="L7" s="19" t="s">
        <v>0</v>
      </c>
      <c r="M7" s="50" t="s">
        <v>0</v>
      </c>
      <c r="N7" s="54"/>
    </row>
    <row r="8" spans="1:14" s="14" customFormat="1" ht="63" customHeight="1" x14ac:dyDescent="0.25">
      <c r="B8" s="15" t="s">
        <v>3</v>
      </c>
      <c r="C8" s="28">
        <f t="shared" ref="C8:C22" si="0">C7+1</f>
        <v>3</v>
      </c>
      <c r="D8" s="29" t="s">
        <v>22</v>
      </c>
      <c r="E8" s="6" t="s">
        <v>105</v>
      </c>
      <c r="F8" s="19">
        <v>0</v>
      </c>
      <c r="G8" s="17">
        <v>0</v>
      </c>
      <c r="H8" s="61">
        <v>1</v>
      </c>
      <c r="I8" s="19" t="s">
        <v>0</v>
      </c>
      <c r="J8" s="19" t="s">
        <v>0</v>
      </c>
      <c r="K8" s="19" t="s">
        <v>0</v>
      </c>
      <c r="L8" s="19" t="s">
        <v>0</v>
      </c>
      <c r="M8" s="50" t="s">
        <v>0</v>
      </c>
      <c r="N8" s="54"/>
    </row>
    <row r="9" spans="1:14" s="14" customFormat="1" ht="60" customHeight="1" x14ac:dyDescent="0.25">
      <c r="B9" s="15" t="s">
        <v>3</v>
      </c>
      <c r="C9" s="28">
        <f t="shared" si="0"/>
        <v>4</v>
      </c>
      <c r="D9" s="29" t="s">
        <v>23</v>
      </c>
      <c r="E9" s="6" t="s">
        <v>106</v>
      </c>
      <c r="F9" s="19">
        <v>6</v>
      </c>
      <c r="G9" s="17">
        <v>4.5</v>
      </c>
      <c r="H9" s="18">
        <f>IFERROR(IF(B9="Увеличение значений",G9/F9*100%,F9/G9*100%),0)</f>
        <v>1.3333333333333333</v>
      </c>
      <c r="I9" s="19" t="s">
        <v>0</v>
      </c>
      <c r="J9" s="19" t="s">
        <v>0</v>
      </c>
      <c r="K9" s="19" t="s">
        <v>0</v>
      </c>
      <c r="L9" s="19" t="s">
        <v>0</v>
      </c>
      <c r="M9" s="50" t="s">
        <v>0</v>
      </c>
      <c r="N9" s="54"/>
    </row>
    <row r="10" spans="1:14" s="14" customFormat="1" ht="51.75" customHeight="1" x14ac:dyDescent="0.25">
      <c r="B10" s="15" t="s">
        <v>3</v>
      </c>
      <c r="C10" s="28">
        <f t="shared" si="0"/>
        <v>5</v>
      </c>
      <c r="D10" s="29" t="s">
        <v>24</v>
      </c>
      <c r="E10" s="6" t="s">
        <v>74</v>
      </c>
      <c r="F10" s="19">
        <v>682.2</v>
      </c>
      <c r="G10" s="17">
        <v>578.6</v>
      </c>
      <c r="H10" s="18">
        <f>F10/G10</f>
        <v>1.1790528862772209</v>
      </c>
      <c r="I10" s="19" t="s">
        <v>0</v>
      </c>
      <c r="J10" s="19" t="s">
        <v>0</v>
      </c>
      <c r="K10" s="19" t="s">
        <v>0</v>
      </c>
      <c r="L10" s="19" t="s">
        <v>0</v>
      </c>
      <c r="M10" s="50" t="s">
        <v>0</v>
      </c>
      <c r="N10" s="54"/>
    </row>
    <row r="11" spans="1:14" s="14" customFormat="1" ht="51.75" customHeight="1" x14ac:dyDescent="0.25">
      <c r="B11" s="15" t="s">
        <v>3</v>
      </c>
      <c r="C11" s="28">
        <f t="shared" si="0"/>
        <v>6</v>
      </c>
      <c r="D11" s="29" t="s">
        <v>25</v>
      </c>
      <c r="E11" s="6" t="s">
        <v>74</v>
      </c>
      <c r="F11" s="19">
        <v>7.7</v>
      </c>
      <c r="G11" s="17">
        <v>9.3000000000000007</v>
      </c>
      <c r="H11" s="18">
        <f t="shared" ref="H11:H13" si="1">F11/G11</f>
        <v>0.82795698924731176</v>
      </c>
      <c r="I11" s="19" t="s">
        <v>0</v>
      </c>
      <c r="J11" s="19" t="s">
        <v>0</v>
      </c>
      <c r="K11" s="19" t="s">
        <v>0</v>
      </c>
      <c r="L11" s="19" t="s">
        <v>0</v>
      </c>
      <c r="M11" s="50" t="s">
        <v>0</v>
      </c>
      <c r="N11" s="54"/>
    </row>
    <row r="12" spans="1:14" s="14" customFormat="1" ht="50.25" customHeight="1" x14ac:dyDescent="0.25">
      <c r="B12" s="15" t="s">
        <v>3</v>
      </c>
      <c r="C12" s="28">
        <f t="shared" si="0"/>
        <v>7</v>
      </c>
      <c r="D12" s="29" t="s">
        <v>26</v>
      </c>
      <c r="E12" s="6" t="s">
        <v>74</v>
      </c>
      <c r="F12" s="19">
        <v>199.3</v>
      </c>
      <c r="G12" s="17">
        <v>197.9</v>
      </c>
      <c r="H12" s="18">
        <f t="shared" si="1"/>
        <v>1.0070742799393633</v>
      </c>
      <c r="I12" s="19" t="s">
        <v>0</v>
      </c>
      <c r="J12" s="19" t="s">
        <v>0</v>
      </c>
      <c r="K12" s="19" t="s">
        <v>0</v>
      </c>
      <c r="L12" s="19" t="s">
        <v>0</v>
      </c>
      <c r="M12" s="50" t="s">
        <v>0</v>
      </c>
      <c r="N12" s="54"/>
    </row>
    <row r="13" spans="1:14" s="14" customFormat="1" ht="52.5" customHeight="1" x14ac:dyDescent="0.25">
      <c r="B13" s="15" t="s">
        <v>3</v>
      </c>
      <c r="C13" s="28">
        <f t="shared" si="0"/>
        <v>8</v>
      </c>
      <c r="D13" s="29" t="s">
        <v>27</v>
      </c>
      <c r="E13" s="6" t="s">
        <v>74</v>
      </c>
      <c r="F13" s="19">
        <v>8.5</v>
      </c>
      <c r="G13" s="17">
        <v>4.8</v>
      </c>
      <c r="H13" s="18">
        <f t="shared" si="1"/>
        <v>1.7708333333333335</v>
      </c>
      <c r="I13" s="19" t="s">
        <v>0</v>
      </c>
      <c r="J13" s="19" t="s">
        <v>0</v>
      </c>
      <c r="K13" s="19" t="s">
        <v>0</v>
      </c>
      <c r="L13" s="19" t="s">
        <v>0</v>
      </c>
      <c r="M13" s="50" t="s">
        <v>0</v>
      </c>
      <c r="N13" s="54"/>
    </row>
    <row r="14" spans="1:14" s="14" customFormat="1" ht="51" customHeight="1" x14ac:dyDescent="0.25">
      <c r="B14" s="15" t="s">
        <v>3</v>
      </c>
      <c r="C14" s="28">
        <f t="shared" si="0"/>
        <v>9</v>
      </c>
      <c r="D14" s="29" t="s">
        <v>103</v>
      </c>
      <c r="E14" s="38" t="s">
        <v>74</v>
      </c>
      <c r="F14" s="19">
        <v>1191.95</v>
      </c>
      <c r="G14" s="17">
        <v>1144.8</v>
      </c>
      <c r="H14" s="18">
        <f>F14/G14</f>
        <v>1.0411862334032147</v>
      </c>
      <c r="I14" s="19" t="s">
        <v>0</v>
      </c>
      <c r="J14" s="19" t="s">
        <v>0</v>
      </c>
      <c r="K14" s="19" t="s">
        <v>0</v>
      </c>
      <c r="L14" s="19" t="s">
        <v>0</v>
      </c>
      <c r="M14" s="50" t="s">
        <v>0</v>
      </c>
      <c r="N14" s="54"/>
    </row>
    <row r="15" spans="1:14" s="14" customFormat="1" ht="51.75" customHeight="1" x14ac:dyDescent="0.25">
      <c r="B15" s="15" t="s">
        <v>3</v>
      </c>
      <c r="C15" s="28">
        <f t="shared" si="0"/>
        <v>10</v>
      </c>
      <c r="D15" s="31" t="s">
        <v>107</v>
      </c>
      <c r="E15" s="38" t="s">
        <v>108</v>
      </c>
      <c r="F15" s="19">
        <v>67</v>
      </c>
      <c r="G15" s="41">
        <v>43.8</v>
      </c>
      <c r="H15" s="18">
        <f>F15/G15</f>
        <v>1.5296803652968038</v>
      </c>
      <c r="I15" s="37" t="s">
        <v>0</v>
      </c>
      <c r="J15" s="37" t="s">
        <v>0</v>
      </c>
      <c r="K15" s="37" t="s">
        <v>0</v>
      </c>
      <c r="L15" s="37" t="s">
        <v>0</v>
      </c>
      <c r="M15" s="51" t="s">
        <v>0</v>
      </c>
      <c r="N15" s="54"/>
    </row>
    <row r="16" spans="1:14" s="14" customFormat="1" ht="42.75" customHeight="1" x14ac:dyDescent="0.25">
      <c r="B16" s="15" t="s">
        <v>3</v>
      </c>
      <c r="C16" s="28">
        <f t="shared" si="0"/>
        <v>11</v>
      </c>
      <c r="D16" s="29" t="s">
        <v>28</v>
      </c>
      <c r="E16" s="37" t="s">
        <v>54</v>
      </c>
      <c r="F16" s="19">
        <v>10.8</v>
      </c>
      <c r="G16" s="17">
        <v>6.2</v>
      </c>
      <c r="H16" s="18">
        <f>F16/G16</f>
        <v>1.7419354838709677</v>
      </c>
      <c r="I16" s="19" t="s">
        <v>0</v>
      </c>
      <c r="J16" s="19" t="s">
        <v>0</v>
      </c>
      <c r="K16" s="19" t="s">
        <v>0</v>
      </c>
      <c r="L16" s="19" t="s">
        <v>0</v>
      </c>
      <c r="M16" s="50" t="s">
        <v>0</v>
      </c>
      <c r="N16" s="54"/>
    </row>
    <row r="17" spans="2:14" s="14" customFormat="1" ht="32.25" customHeight="1" x14ac:dyDescent="0.25">
      <c r="B17" s="15" t="s">
        <v>3</v>
      </c>
      <c r="C17" s="28">
        <f t="shared" si="0"/>
        <v>12</v>
      </c>
      <c r="D17" s="29" t="s">
        <v>29</v>
      </c>
      <c r="E17" s="6" t="s">
        <v>30</v>
      </c>
      <c r="F17" s="19">
        <v>28.1</v>
      </c>
      <c r="G17" s="17">
        <v>28.2</v>
      </c>
      <c r="H17" s="18">
        <f>F17/G17</f>
        <v>0.99645390070921991</v>
      </c>
      <c r="I17" s="19" t="s">
        <v>0</v>
      </c>
      <c r="J17" s="19" t="s">
        <v>0</v>
      </c>
      <c r="K17" s="19" t="s">
        <v>0</v>
      </c>
      <c r="L17" s="19" t="s">
        <v>0</v>
      </c>
      <c r="M17" s="50" t="s">
        <v>0</v>
      </c>
      <c r="N17" s="54"/>
    </row>
    <row r="18" spans="2:14" s="14" customFormat="1" ht="33" customHeight="1" x14ac:dyDescent="0.25">
      <c r="B18" s="15" t="s">
        <v>2</v>
      </c>
      <c r="C18" s="28">
        <f t="shared" si="0"/>
        <v>13</v>
      </c>
      <c r="D18" s="29" t="s">
        <v>55</v>
      </c>
      <c r="E18" s="37" t="s">
        <v>45</v>
      </c>
      <c r="F18" s="19">
        <v>2.3199999999999998</v>
      </c>
      <c r="G18" s="42">
        <v>2.15</v>
      </c>
      <c r="H18" s="18">
        <f>G18/F18</f>
        <v>0.92672413793103448</v>
      </c>
      <c r="I18" s="19" t="s">
        <v>0</v>
      </c>
      <c r="J18" s="19" t="s">
        <v>0</v>
      </c>
      <c r="K18" s="19" t="s">
        <v>0</v>
      </c>
      <c r="L18" s="19" t="s">
        <v>0</v>
      </c>
      <c r="M18" s="50" t="s">
        <v>0</v>
      </c>
      <c r="N18" s="54"/>
    </row>
    <row r="19" spans="2:14" s="14" customFormat="1" ht="117" customHeight="1" x14ac:dyDescent="0.25">
      <c r="B19" s="15" t="s">
        <v>2</v>
      </c>
      <c r="C19" s="28">
        <f t="shared" si="0"/>
        <v>14</v>
      </c>
      <c r="D19" s="59" t="s">
        <v>145</v>
      </c>
      <c r="E19" s="37" t="s">
        <v>30</v>
      </c>
      <c r="F19" s="57">
        <v>159.6</v>
      </c>
      <c r="G19" s="17">
        <v>167.7</v>
      </c>
      <c r="H19" s="18">
        <f>G19/F19</f>
        <v>1.0507518796992481</v>
      </c>
      <c r="I19" s="19" t="s">
        <v>0</v>
      </c>
      <c r="J19" s="19" t="s">
        <v>0</v>
      </c>
      <c r="K19" s="19" t="s">
        <v>0</v>
      </c>
      <c r="L19" s="19" t="s">
        <v>0</v>
      </c>
      <c r="M19" s="50" t="s">
        <v>0</v>
      </c>
      <c r="N19" s="54"/>
    </row>
    <row r="20" spans="2:14" s="14" customFormat="1" ht="93" customHeight="1" x14ac:dyDescent="0.25">
      <c r="B20" s="15" t="s">
        <v>2</v>
      </c>
      <c r="C20" s="28">
        <f t="shared" si="0"/>
        <v>15</v>
      </c>
      <c r="D20" s="60" t="s">
        <v>146</v>
      </c>
      <c r="E20" s="37" t="s">
        <v>30</v>
      </c>
      <c r="F20" s="57">
        <v>86.3</v>
      </c>
      <c r="G20" s="17">
        <v>107.2</v>
      </c>
      <c r="H20" s="18">
        <f>G20/F20</f>
        <v>1.242178447276941</v>
      </c>
      <c r="I20" s="19" t="s">
        <v>0</v>
      </c>
      <c r="J20" s="19" t="s">
        <v>0</v>
      </c>
      <c r="K20" s="19" t="s">
        <v>0</v>
      </c>
      <c r="L20" s="19" t="s">
        <v>0</v>
      </c>
      <c r="M20" s="50" t="s">
        <v>0</v>
      </c>
      <c r="N20" s="54"/>
    </row>
    <row r="21" spans="2:14" s="14" customFormat="1" ht="82.5" customHeight="1" x14ac:dyDescent="0.25">
      <c r="B21" s="15" t="s">
        <v>2</v>
      </c>
      <c r="C21" s="28">
        <f t="shared" si="0"/>
        <v>16</v>
      </c>
      <c r="D21" s="60" t="s">
        <v>147</v>
      </c>
      <c r="E21" s="28" t="s">
        <v>30</v>
      </c>
      <c r="F21" s="57">
        <v>70.5</v>
      </c>
      <c r="G21" s="17">
        <v>70.3</v>
      </c>
      <c r="H21" s="18">
        <f>G21/F21</f>
        <v>0.99716312056737588</v>
      </c>
      <c r="I21" s="19" t="s">
        <v>0</v>
      </c>
      <c r="J21" s="19" t="s">
        <v>0</v>
      </c>
      <c r="K21" s="19" t="s">
        <v>0</v>
      </c>
      <c r="L21" s="19" t="s">
        <v>0</v>
      </c>
      <c r="M21" s="50" t="s">
        <v>0</v>
      </c>
      <c r="N21" s="54"/>
    </row>
    <row r="22" spans="2:14" s="14" customFormat="1" ht="16.5" customHeight="1" x14ac:dyDescent="0.25">
      <c r="B22" s="20"/>
      <c r="C22" s="28">
        <f t="shared" si="0"/>
        <v>17</v>
      </c>
      <c r="D22" s="21" t="s">
        <v>15</v>
      </c>
      <c r="E22" s="22" t="s">
        <v>0</v>
      </c>
      <c r="F22" s="22" t="s">
        <v>0</v>
      </c>
      <c r="G22" s="24" t="s">
        <v>0</v>
      </c>
      <c r="H22" s="22" t="s">
        <v>0</v>
      </c>
      <c r="I22" s="47">
        <f>AVERAGE(H7:H21)</f>
        <v>1.1741718906092891</v>
      </c>
      <c r="J22" s="66">
        <f>J39+J70+J76+J81+J86+J97+J113-1522764.8</f>
        <v>6627876.8199999994</v>
      </c>
      <c r="K22" s="66">
        <f>K39+K70+K76+K81+K86+K97+K113-1522764.8</f>
        <v>6620038.1591400011</v>
      </c>
      <c r="L22" s="24">
        <f>K22/J22</f>
        <v>0.99881731947154706</v>
      </c>
      <c r="M22" s="52">
        <f>I22/L22</f>
        <v>1.1755622051392924</v>
      </c>
      <c r="N22" s="55"/>
    </row>
    <row r="23" spans="2:14" s="25" customFormat="1" ht="36" customHeight="1" x14ac:dyDescent="0.25">
      <c r="B23" s="15"/>
      <c r="C23" s="77" t="s">
        <v>56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56"/>
    </row>
    <row r="24" spans="2:14" s="14" customFormat="1" ht="30.75" customHeight="1" x14ac:dyDescent="0.25">
      <c r="B24" s="15" t="s">
        <v>2</v>
      </c>
      <c r="C24" s="6">
        <f>C22+1</f>
        <v>18</v>
      </c>
      <c r="D24" s="16" t="s">
        <v>31</v>
      </c>
      <c r="E24" s="6" t="s">
        <v>30</v>
      </c>
      <c r="F24" s="19">
        <v>23.1</v>
      </c>
      <c r="G24" s="41">
        <v>22.5</v>
      </c>
      <c r="H24" s="18">
        <f>G24/F24</f>
        <v>0.97402597402597402</v>
      </c>
      <c r="I24" s="19" t="s">
        <v>0</v>
      </c>
      <c r="J24" s="19" t="s">
        <v>0</v>
      </c>
      <c r="K24" s="19" t="s">
        <v>0</v>
      </c>
      <c r="L24" s="19" t="s">
        <v>0</v>
      </c>
      <c r="M24" s="50" t="s">
        <v>0</v>
      </c>
      <c r="N24" s="54"/>
    </row>
    <row r="25" spans="2:14" s="14" customFormat="1" ht="29.25" customHeight="1" x14ac:dyDescent="0.25">
      <c r="B25" s="15" t="s">
        <v>2</v>
      </c>
      <c r="C25" s="6">
        <f>C24+1</f>
        <v>19</v>
      </c>
      <c r="D25" s="16" t="s">
        <v>148</v>
      </c>
      <c r="E25" s="6" t="s">
        <v>30</v>
      </c>
      <c r="F25" s="19">
        <v>94.8</v>
      </c>
      <c r="G25" s="41">
        <v>84.4</v>
      </c>
      <c r="H25" s="18">
        <f>G25/F25</f>
        <v>0.89029535864978915</v>
      </c>
      <c r="I25" s="19" t="s">
        <v>0</v>
      </c>
      <c r="J25" s="19" t="s">
        <v>0</v>
      </c>
      <c r="K25" s="19" t="s">
        <v>0</v>
      </c>
      <c r="L25" s="19" t="s">
        <v>0</v>
      </c>
      <c r="M25" s="50" t="s">
        <v>0</v>
      </c>
      <c r="N25" s="54"/>
    </row>
    <row r="26" spans="2:14" s="14" customFormat="1" ht="34.5" customHeight="1" x14ac:dyDescent="0.25">
      <c r="B26" s="15" t="s">
        <v>2</v>
      </c>
      <c r="C26" s="38">
        <f t="shared" ref="C26:C39" si="2">C25+1</f>
        <v>20</v>
      </c>
      <c r="D26" s="16" t="s">
        <v>57</v>
      </c>
      <c r="E26" s="37" t="s">
        <v>58</v>
      </c>
      <c r="F26" s="19">
        <v>2329306</v>
      </c>
      <c r="G26" s="17">
        <v>2733432</v>
      </c>
      <c r="H26" s="18">
        <f t="shared" ref="H26:H38" si="3">G26/F26</f>
        <v>1.1734963117769843</v>
      </c>
      <c r="I26" s="19" t="s">
        <v>0</v>
      </c>
      <c r="J26" s="19" t="s">
        <v>0</v>
      </c>
      <c r="K26" s="19" t="s">
        <v>0</v>
      </c>
      <c r="L26" s="19" t="s">
        <v>0</v>
      </c>
      <c r="M26" s="50" t="s">
        <v>0</v>
      </c>
      <c r="N26" s="54"/>
    </row>
    <row r="27" spans="2:14" s="14" customFormat="1" ht="21" customHeight="1" x14ac:dyDescent="0.25">
      <c r="B27" s="15" t="s">
        <v>2</v>
      </c>
      <c r="C27" s="38">
        <f t="shared" si="2"/>
        <v>21</v>
      </c>
      <c r="D27" s="16" t="s">
        <v>59</v>
      </c>
      <c r="E27" s="37" t="s">
        <v>45</v>
      </c>
      <c r="F27" s="19">
        <v>480159</v>
      </c>
      <c r="G27" s="17">
        <v>814982</v>
      </c>
      <c r="H27" s="18">
        <f t="shared" si="3"/>
        <v>1.6973169304334605</v>
      </c>
      <c r="I27" s="19" t="s">
        <v>0</v>
      </c>
      <c r="J27" s="19" t="s">
        <v>0</v>
      </c>
      <c r="K27" s="19" t="s">
        <v>0</v>
      </c>
      <c r="L27" s="19" t="s">
        <v>0</v>
      </c>
      <c r="M27" s="50" t="s">
        <v>0</v>
      </c>
      <c r="N27" s="54"/>
    </row>
    <row r="28" spans="2:14" s="14" customFormat="1" ht="56.25" customHeight="1" x14ac:dyDescent="0.25">
      <c r="B28" s="15" t="s">
        <v>2</v>
      </c>
      <c r="C28" s="38">
        <f t="shared" si="2"/>
        <v>22</v>
      </c>
      <c r="D28" s="16" t="s">
        <v>109</v>
      </c>
      <c r="E28" s="37" t="s">
        <v>45</v>
      </c>
      <c r="F28" s="19">
        <v>3110</v>
      </c>
      <c r="G28" s="17">
        <v>2761</v>
      </c>
      <c r="H28" s="18">
        <f t="shared" si="3"/>
        <v>0.8877813504823151</v>
      </c>
      <c r="I28" s="19" t="s">
        <v>0</v>
      </c>
      <c r="J28" s="19" t="s">
        <v>0</v>
      </c>
      <c r="K28" s="19" t="s">
        <v>0</v>
      </c>
      <c r="L28" s="19" t="s">
        <v>0</v>
      </c>
      <c r="M28" s="50" t="s">
        <v>0</v>
      </c>
      <c r="N28" s="54"/>
    </row>
    <row r="29" spans="2:14" s="14" customFormat="1" ht="32.25" customHeight="1" x14ac:dyDescent="0.25">
      <c r="B29" s="15" t="s">
        <v>2</v>
      </c>
      <c r="C29" s="38">
        <f t="shared" si="2"/>
        <v>23</v>
      </c>
      <c r="D29" s="16" t="s">
        <v>32</v>
      </c>
      <c r="E29" s="6" t="s">
        <v>30</v>
      </c>
      <c r="F29" s="19">
        <v>69.3</v>
      </c>
      <c r="G29" s="17">
        <v>70.5</v>
      </c>
      <c r="H29" s="18">
        <f t="shared" si="3"/>
        <v>1.0173160173160174</v>
      </c>
      <c r="I29" s="19" t="s">
        <v>0</v>
      </c>
      <c r="J29" s="19" t="s">
        <v>0</v>
      </c>
      <c r="K29" s="19" t="s">
        <v>0</v>
      </c>
      <c r="L29" s="19" t="s">
        <v>0</v>
      </c>
      <c r="M29" s="50" t="s">
        <v>0</v>
      </c>
      <c r="N29" s="54"/>
    </row>
    <row r="30" spans="2:14" s="14" customFormat="1" ht="43.5" customHeight="1" x14ac:dyDescent="0.25">
      <c r="B30" s="15" t="s">
        <v>2</v>
      </c>
      <c r="C30" s="38">
        <f t="shared" si="2"/>
        <v>24</v>
      </c>
      <c r="D30" s="16" t="s">
        <v>60</v>
      </c>
      <c r="E30" s="37" t="s">
        <v>45</v>
      </c>
      <c r="F30" s="19">
        <v>271843</v>
      </c>
      <c r="G30" s="17">
        <v>314012</v>
      </c>
      <c r="H30" s="18">
        <f t="shared" si="3"/>
        <v>1.1551226259274654</v>
      </c>
      <c r="I30" s="19" t="s">
        <v>0</v>
      </c>
      <c r="J30" s="19" t="s">
        <v>0</v>
      </c>
      <c r="K30" s="19" t="s">
        <v>0</v>
      </c>
      <c r="L30" s="19" t="s">
        <v>0</v>
      </c>
      <c r="M30" s="50" t="s">
        <v>0</v>
      </c>
      <c r="N30" s="54"/>
    </row>
    <row r="31" spans="2:14" s="14" customFormat="1" ht="194.25" customHeight="1" x14ac:dyDescent="0.25">
      <c r="B31" s="15" t="s">
        <v>2</v>
      </c>
      <c r="C31" s="38">
        <f t="shared" si="2"/>
        <v>25</v>
      </c>
      <c r="D31" s="16" t="s">
        <v>111</v>
      </c>
      <c r="E31" s="38" t="s">
        <v>58</v>
      </c>
      <c r="F31" s="19">
        <v>4508</v>
      </c>
      <c r="G31" s="70">
        <v>4509</v>
      </c>
      <c r="H31" s="18">
        <f t="shared" si="3"/>
        <v>1.0002218278615793</v>
      </c>
      <c r="I31" s="19" t="s">
        <v>0</v>
      </c>
      <c r="J31" s="19" t="s">
        <v>0</v>
      </c>
      <c r="K31" s="19" t="s">
        <v>0</v>
      </c>
      <c r="L31" s="19" t="s">
        <v>0</v>
      </c>
      <c r="M31" s="50" t="s">
        <v>0</v>
      </c>
      <c r="N31" s="54"/>
    </row>
    <row r="32" spans="2:14" s="14" customFormat="1" ht="50.25" customHeight="1" x14ac:dyDescent="0.25">
      <c r="B32" s="15" t="s">
        <v>2</v>
      </c>
      <c r="C32" s="38">
        <f t="shared" si="2"/>
        <v>26</v>
      </c>
      <c r="D32" s="29" t="s">
        <v>140</v>
      </c>
      <c r="E32" s="38" t="s">
        <v>62</v>
      </c>
      <c r="F32" s="19">
        <v>1</v>
      </c>
      <c r="G32" s="17">
        <v>1</v>
      </c>
      <c r="H32" s="18">
        <f t="shared" ref="H32" si="4">G32/F32</f>
        <v>1</v>
      </c>
      <c r="I32" s="19" t="s">
        <v>0</v>
      </c>
      <c r="J32" s="19" t="s">
        <v>0</v>
      </c>
      <c r="K32" s="19" t="s">
        <v>0</v>
      </c>
      <c r="L32" s="19" t="s">
        <v>0</v>
      </c>
      <c r="M32" s="50" t="s">
        <v>0</v>
      </c>
      <c r="N32" s="54"/>
    </row>
    <row r="33" spans="2:14" s="14" customFormat="1" ht="53.25" customHeight="1" x14ac:dyDescent="0.25">
      <c r="B33" s="15" t="s">
        <v>2</v>
      </c>
      <c r="C33" s="38">
        <f t="shared" si="2"/>
        <v>27</v>
      </c>
      <c r="D33" s="16" t="s">
        <v>46</v>
      </c>
      <c r="E33" s="37" t="s">
        <v>30</v>
      </c>
      <c r="F33" s="19">
        <v>93</v>
      </c>
      <c r="G33" s="70">
        <v>99.8</v>
      </c>
      <c r="H33" s="18">
        <f t="shared" si="3"/>
        <v>1.0731182795698924</v>
      </c>
      <c r="I33" s="19" t="s">
        <v>0</v>
      </c>
      <c r="J33" s="19" t="s">
        <v>0</v>
      </c>
      <c r="K33" s="19" t="s">
        <v>0</v>
      </c>
      <c r="L33" s="19" t="s">
        <v>0</v>
      </c>
      <c r="M33" s="50" t="s">
        <v>0</v>
      </c>
      <c r="N33" s="54"/>
    </row>
    <row r="34" spans="2:14" s="14" customFormat="1" ht="56.25" customHeight="1" x14ac:dyDescent="0.25">
      <c r="B34" s="15" t="s">
        <v>2</v>
      </c>
      <c r="C34" s="38">
        <f t="shared" si="2"/>
        <v>28</v>
      </c>
      <c r="D34" s="16" t="s">
        <v>61</v>
      </c>
      <c r="E34" s="37" t="s">
        <v>62</v>
      </c>
      <c r="F34" s="19">
        <v>130</v>
      </c>
      <c r="G34" s="70">
        <v>745</v>
      </c>
      <c r="H34" s="18">
        <f t="shared" si="3"/>
        <v>5.7307692307692308</v>
      </c>
      <c r="I34" s="19" t="s">
        <v>0</v>
      </c>
      <c r="J34" s="19" t="s">
        <v>0</v>
      </c>
      <c r="K34" s="19" t="s">
        <v>0</v>
      </c>
      <c r="L34" s="19" t="s">
        <v>0</v>
      </c>
      <c r="M34" s="50" t="s">
        <v>0</v>
      </c>
      <c r="N34" s="54"/>
    </row>
    <row r="35" spans="2:14" s="14" customFormat="1" ht="131.25" customHeight="1" x14ac:dyDescent="0.25">
      <c r="B35" s="15" t="s">
        <v>2</v>
      </c>
      <c r="C35" s="38">
        <f t="shared" si="2"/>
        <v>29</v>
      </c>
      <c r="D35" s="16" t="s">
        <v>113</v>
      </c>
      <c r="E35" s="38" t="s">
        <v>45</v>
      </c>
      <c r="F35" s="19">
        <v>34511</v>
      </c>
      <c r="G35" s="70">
        <v>35265</v>
      </c>
      <c r="H35" s="18">
        <f t="shared" ref="H35:H36" si="5">G35/F35</f>
        <v>1.0218481064008578</v>
      </c>
      <c r="I35" s="19" t="s">
        <v>0</v>
      </c>
      <c r="J35" s="19" t="s">
        <v>0</v>
      </c>
      <c r="K35" s="19" t="s">
        <v>0</v>
      </c>
      <c r="L35" s="19" t="s">
        <v>0</v>
      </c>
      <c r="M35" s="50" t="s">
        <v>0</v>
      </c>
      <c r="N35" s="54"/>
    </row>
    <row r="36" spans="2:14" s="14" customFormat="1" ht="33" x14ac:dyDescent="0.25">
      <c r="B36" s="15" t="s">
        <v>2</v>
      </c>
      <c r="C36" s="38">
        <f t="shared" si="2"/>
        <v>30</v>
      </c>
      <c r="D36" s="16" t="s">
        <v>152</v>
      </c>
      <c r="E36" s="38" t="s">
        <v>62</v>
      </c>
      <c r="F36" s="19">
        <v>1</v>
      </c>
      <c r="G36" s="70">
        <v>1</v>
      </c>
      <c r="H36" s="18">
        <f t="shared" si="5"/>
        <v>1</v>
      </c>
      <c r="I36" s="19" t="s">
        <v>0</v>
      </c>
      <c r="J36" s="19" t="s">
        <v>0</v>
      </c>
      <c r="K36" s="19" t="s">
        <v>0</v>
      </c>
      <c r="L36" s="19" t="s">
        <v>0</v>
      </c>
      <c r="M36" s="50" t="s">
        <v>0</v>
      </c>
      <c r="N36" s="54"/>
    </row>
    <row r="37" spans="2:14" s="14" customFormat="1" ht="40.5" customHeight="1" x14ac:dyDescent="0.25">
      <c r="B37" s="15" t="s">
        <v>2</v>
      </c>
      <c r="C37" s="38">
        <f t="shared" si="2"/>
        <v>31</v>
      </c>
      <c r="D37" s="16" t="s">
        <v>63</v>
      </c>
      <c r="E37" s="37" t="s">
        <v>30</v>
      </c>
      <c r="F37" s="57">
        <v>2.4</v>
      </c>
      <c r="G37" s="17">
        <v>3.3</v>
      </c>
      <c r="H37" s="18">
        <f t="shared" si="3"/>
        <v>1.375</v>
      </c>
      <c r="I37" s="19" t="s">
        <v>0</v>
      </c>
      <c r="J37" s="19" t="s">
        <v>0</v>
      </c>
      <c r="K37" s="19" t="s">
        <v>0</v>
      </c>
      <c r="L37" s="19" t="s">
        <v>0</v>
      </c>
      <c r="M37" s="50" t="s">
        <v>0</v>
      </c>
      <c r="N37" s="54"/>
    </row>
    <row r="38" spans="2:14" s="14" customFormat="1" ht="54" customHeight="1" x14ac:dyDescent="0.25">
      <c r="B38" s="15" t="s">
        <v>2</v>
      </c>
      <c r="C38" s="38">
        <f t="shared" si="2"/>
        <v>32</v>
      </c>
      <c r="D38" s="16" t="s">
        <v>112</v>
      </c>
      <c r="E38" s="37" t="s">
        <v>64</v>
      </c>
      <c r="F38" s="57">
        <v>23520</v>
      </c>
      <c r="G38" s="17">
        <v>24970</v>
      </c>
      <c r="H38" s="18">
        <f t="shared" si="3"/>
        <v>1.0616496598639455</v>
      </c>
      <c r="I38" s="19" t="s">
        <v>0</v>
      </c>
      <c r="J38" s="19" t="s">
        <v>0</v>
      </c>
      <c r="K38" s="19" t="s">
        <v>0</v>
      </c>
      <c r="L38" s="19" t="s">
        <v>0</v>
      </c>
      <c r="M38" s="50" t="s">
        <v>0</v>
      </c>
      <c r="N38" s="54"/>
    </row>
    <row r="39" spans="2:14" s="14" customFormat="1" ht="27" customHeight="1" x14ac:dyDescent="0.25">
      <c r="B39" s="20"/>
      <c r="C39" s="38">
        <f t="shared" si="2"/>
        <v>33</v>
      </c>
      <c r="D39" s="26" t="s">
        <v>16</v>
      </c>
      <c r="E39" s="22" t="s">
        <v>0</v>
      </c>
      <c r="F39" s="22" t="s">
        <v>0</v>
      </c>
      <c r="G39" s="22" t="s">
        <v>0</v>
      </c>
      <c r="H39" s="22" t="s">
        <v>0</v>
      </c>
      <c r="I39" s="47">
        <f>AVERAGE(H24:H38)</f>
        <v>1.4038641115385007</v>
      </c>
      <c r="J39" s="66">
        <v>798484.28</v>
      </c>
      <c r="K39" s="43">
        <f>(120755.1+6355.53+133.31287+46160.08879+90.24755+55.05505+838.4+16397.01056+9999.99963+9343.95347+12540.2563599999+384206.16542+13947.3273+26948.25247)+147479.9</f>
        <v>795250.5994699999</v>
      </c>
      <c r="L39" s="24">
        <f>K39/J39</f>
        <v>0.9959502264340131</v>
      </c>
      <c r="M39" s="52">
        <f>I39/L39</f>
        <v>1.4095725612363361</v>
      </c>
      <c r="N39" s="55"/>
    </row>
    <row r="40" spans="2:14" s="14" customFormat="1" ht="33.75" customHeight="1" x14ac:dyDescent="0.25">
      <c r="B40" s="20"/>
      <c r="C40" s="77" t="s">
        <v>79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54"/>
    </row>
    <row r="41" spans="2:14" s="14" customFormat="1" ht="50.25" customHeight="1" x14ac:dyDescent="0.25">
      <c r="B41" s="15" t="s">
        <v>3</v>
      </c>
      <c r="C41" s="6">
        <f>C39+1</f>
        <v>34</v>
      </c>
      <c r="D41" s="16" t="s">
        <v>37</v>
      </c>
      <c r="E41" s="6" t="s">
        <v>74</v>
      </c>
      <c r="F41" s="19">
        <v>263.75</v>
      </c>
      <c r="G41" s="41">
        <v>277</v>
      </c>
      <c r="H41" s="18">
        <f>F41/G41</f>
        <v>0.95216606498194944</v>
      </c>
      <c r="I41" s="19" t="s">
        <v>0</v>
      </c>
      <c r="J41" s="19" t="s">
        <v>0</v>
      </c>
      <c r="K41" s="19" t="s">
        <v>0</v>
      </c>
      <c r="L41" s="19" t="s">
        <v>0</v>
      </c>
      <c r="M41" s="50" t="s">
        <v>0</v>
      </c>
      <c r="N41" s="54"/>
    </row>
    <row r="42" spans="2:14" s="14" customFormat="1" ht="41.25" customHeight="1" x14ac:dyDescent="0.25">
      <c r="B42" s="15" t="s">
        <v>2</v>
      </c>
      <c r="C42" s="37">
        <f>C41+1</f>
        <v>35</v>
      </c>
      <c r="D42" s="16" t="s">
        <v>35</v>
      </c>
      <c r="E42" s="37" t="s">
        <v>30</v>
      </c>
      <c r="F42" s="19">
        <v>44.5</v>
      </c>
      <c r="G42" s="41">
        <v>44.1</v>
      </c>
      <c r="H42" s="18">
        <f>G42/F42</f>
        <v>0.99101123595505625</v>
      </c>
      <c r="I42" s="19" t="s">
        <v>0</v>
      </c>
      <c r="J42" s="19" t="s">
        <v>0</v>
      </c>
      <c r="K42" s="19" t="s">
        <v>0</v>
      </c>
      <c r="L42" s="19" t="s">
        <v>0</v>
      </c>
      <c r="M42" s="50" t="s">
        <v>0</v>
      </c>
      <c r="N42" s="54"/>
    </row>
    <row r="43" spans="2:14" s="14" customFormat="1" ht="33" customHeight="1" x14ac:dyDescent="0.25">
      <c r="B43" s="15" t="s">
        <v>3</v>
      </c>
      <c r="C43" s="38">
        <f t="shared" ref="C43:C70" si="6">C42+1</f>
        <v>36</v>
      </c>
      <c r="D43" s="16" t="s">
        <v>65</v>
      </c>
      <c r="E43" s="37" t="s">
        <v>45</v>
      </c>
      <c r="F43" s="19">
        <v>450</v>
      </c>
      <c r="G43" s="17">
        <v>428</v>
      </c>
      <c r="H43" s="61">
        <f>F43/G43</f>
        <v>1.0514018691588785</v>
      </c>
      <c r="I43" s="19" t="s">
        <v>0</v>
      </c>
      <c r="J43" s="19" t="s">
        <v>0</v>
      </c>
      <c r="K43" s="19" t="s">
        <v>0</v>
      </c>
      <c r="L43" s="19" t="s">
        <v>0</v>
      </c>
      <c r="M43" s="50" t="s">
        <v>0</v>
      </c>
      <c r="N43" s="54"/>
    </row>
    <row r="44" spans="2:14" s="14" customFormat="1" ht="63.75" customHeight="1" x14ac:dyDescent="0.25">
      <c r="B44" s="15" t="s">
        <v>2</v>
      </c>
      <c r="C44" s="38">
        <f t="shared" si="6"/>
        <v>37</v>
      </c>
      <c r="D44" s="16" t="s">
        <v>66</v>
      </c>
      <c r="E44" s="37" t="s">
        <v>30</v>
      </c>
      <c r="F44" s="19">
        <v>29.5</v>
      </c>
      <c r="G44" s="41">
        <v>49.1</v>
      </c>
      <c r="H44" s="18">
        <f>IFERROR(IF(B44="Увеличение значений",G44/F44*100%,F44/G44*100%),0)</f>
        <v>1.6644067796610169</v>
      </c>
      <c r="I44" s="19" t="s">
        <v>0</v>
      </c>
      <c r="J44" s="19" t="s">
        <v>0</v>
      </c>
      <c r="K44" s="19" t="s">
        <v>0</v>
      </c>
      <c r="L44" s="19" t="s">
        <v>0</v>
      </c>
      <c r="M44" s="50" t="s">
        <v>0</v>
      </c>
      <c r="N44" s="54"/>
    </row>
    <row r="45" spans="2:14" s="14" customFormat="1" ht="43.5" customHeight="1" x14ac:dyDescent="0.25">
      <c r="B45" s="15" t="s">
        <v>2</v>
      </c>
      <c r="C45" s="38">
        <f t="shared" si="6"/>
        <v>38</v>
      </c>
      <c r="D45" s="16" t="s">
        <v>67</v>
      </c>
      <c r="E45" s="37" t="s">
        <v>45</v>
      </c>
      <c r="F45" s="57">
        <v>2350</v>
      </c>
      <c r="G45" s="17">
        <v>2548</v>
      </c>
      <c r="H45" s="18">
        <f t="shared" ref="H45:H46" si="7">IFERROR(IF(B45="Увеличение значений",G45/F45*100%,F45/G45*100%),0)</f>
        <v>1.0842553191489361</v>
      </c>
      <c r="I45" s="19" t="s">
        <v>0</v>
      </c>
      <c r="J45" s="19" t="s">
        <v>0</v>
      </c>
      <c r="K45" s="19" t="s">
        <v>0</v>
      </c>
      <c r="L45" s="19" t="s">
        <v>0</v>
      </c>
      <c r="M45" s="50" t="s">
        <v>0</v>
      </c>
      <c r="N45" s="54"/>
    </row>
    <row r="46" spans="2:14" s="14" customFormat="1" ht="51" customHeight="1" x14ac:dyDescent="0.25">
      <c r="B46" s="15" t="s">
        <v>2</v>
      </c>
      <c r="C46" s="38">
        <f t="shared" si="6"/>
        <v>39</v>
      </c>
      <c r="D46" s="16" t="s">
        <v>68</v>
      </c>
      <c r="E46" s="37" t="s">
        <v>30</v>
      </c>
      <c r="F46" s="19">
        <v>8.9</v>
      </c>
      <c r="G46" s="41">
        <v>9.6999999999999993</v>
      </c>
      <c r="H46" s="18">
        <f t="shared" si="7"/>
        <v>1.089887640449438</v>
      </c>
      <c r="I46" s="19" t="s">
        <v>0</v>
      </c>
      <c r="J46" s="19" t="s">
        <v>0</v>
      </c>
      <c r="K46" s="19" t="s">
        <v>0</v>
      </c>
      <c r="L46" s="19" t="s">
        <v>0</v>
      </c>
      <c r="M46" s="50" t="s">
        <v>0</v>
      </c>
      <c r="N46" s="54"/>
    </row>
    <row r="47" spans="2:14" s="14" customFormat="1" ht="63.75" customHeight="1" x14ac:dyDescent="0.25">
      <c r="B47" s="15" t="s">
        <v>2</v>
      </c>
      <c r="C47" s="38">
        <f t="shared" si="6"/>
        <v>40</v>
      </c>
      <c r="D47" s="16" t="s">
        <v>153</v>
      </c>
      <c r="E47" s="37" t="s">
        <v>45</v>
      </c>
      <c r="F47" s="19">
        <v>134</v>
      </c>
      <c r="G47" s="17">
        <v>266</v>
      </c>
      <c r="H47" s="18">
        <f>G47/F47</f>
        <v>1.9850746268656716</v>
      </c>
      <c r="I47" s="19" t="s">
        <v>0</v>
      </c>
      <c r="J47" s="19" t="s">
        <v>0</v>
      </c>
      <c r="K47" s="19" t="s">
        <v>0</v>
      </c>
      <c r="L47" s="19" t="s">
        <v>0</v>
      </c>
      <c r="M47" s="50" t="s">
        <v>0</v>
      </c>
      <c r="N47" s="54"/>
    </row>
    <row r="48" spans="2:14" s="14" customFormat="1" ht="71.25" customHeight="1" x14ac:dyDescent="0.25">
      <c r="B48" s="15" t="s">
        <v>2</v>
      </c>
      <c r="C48" s="38">
        <f t="shared" si="6"/>
        <v>41</v>
      </c>
      <c r="D48" s="29" t="s">
        <v>77</v>
      </c>
      <c r="E48" s="38" t="s">
        <v>30</v>
      </c>
      <c r="F48" s="19">
        <v>3.8</v>
      </c>
      <c r="G48" s="17">
        <v>2.9</v>
      </c>
      <c r="H48" s="18">
        <f t="shared" ref="H48:H50" si="8">G48/F48</f>
        <v>0.76315789473684215</v>
      </c>
      <c r="I48" s="19" t="s">
        <v>0</v>
      </c>
      <c r="J48" s="19" t="s">
        <v>0</v>
      </c>
      <c r="K48" s="19" t="s">
        <v>0</v>
      </c>
      <c r="L48" s="19" t="s">
        <v>0</v>
      </c>
      <c r="M48" s="50" t="s">
        <v>0</v>
      </c>
      <c r="N48" s="54"/>
    </row>
    <row r="49" spans="2:14" s="14" customFormat="1" ht="65.25" customHeight="1" x14ac:dyDescent="0.25">
      <c r="B49" s="15" t="s">
        <v>2</v>
      </c>
      <c r="C49" s="38">
        <f t="shared" si="6"/>
        <v>42</v>
      </c>
      <c r="D49" s="29" t="s">
        <v>78</v>
      </c>
      <c r="E49" s="38" t="s">
        <v>30</v>
      </c>
      <c r="F49" s="19">
        <v>5</v>
      </c>
      <c r="G49" s="17">
        <v>10.5</v>
      </c>
      <c r="H49" s="18">
        <f t="shared" si="8"/>
        <v>2.1</v>
      </c>
      <c r="I49" s="19" t="s">
        <v>0</v>
      </c>
      <c r="J49" s="19" t="s">
        <v>0</v>
      </c>
      <c r="K49" s="19" t="s">
        <v>0</v>
      </c>
      <c r="L49" s="19" t="s">
        <v>0</v>
      </c>
      <c r="M49" s="50" t="s">
        <v>0</v>
      </c>
      <c r="N49" s="54"/>
    </row>
    <row r="50" spans="2:14" s="14" customFormat="1" ht="58.5" customHeight="1" x14ac:dyDescent="0.25">
      <c r="B50" s="15" t="s">
        <v>2</v>
      </c>
      <c r="C50" s="38">
        <f t="shared" si="6"/>
        <v>43</v>
      </c>
      <c r="D50" s="29" t="s">
        <v>110</v>
      </c>
      <c r="E50" s="38" t="s">
        <v>30</v>
      </c>
      <c r="F50" s="19">
        <v>11.9</v>
      </c>
      <c r="G50" s="17">
        <v>11.9</v>
      </c>
      <c r="H50" s="18">
        <f t="shared" si="8"/>
        <v>1</v>
      </c>
      <c r="I50" s="19" t="s">
        <v>0</v>
      </c>
      <c r="J50" s="19" t="s">
        <v>0</v>
      </c>
      <c r="K50" s="19" t="s">
        <v>0</v>
      </c>
      <c r="L50" s="19" t="s">
        <v>0</v>
      </c>
      <c r="M50" s="50" t="s">
        <v>0</v>
      </c>
      <c r="N50" s="54"/>
    </row>
    <row r="51" spans="2:14" s="14" customFormat="1" ht="38.25" customHeight="1" x14ac:dyDescent="0.25">
      <c r="B51" s="15" t="s">
        <v>3</v>
      </c>
      <c r="C51" s="38">
        <f t="shared" si="6"/>
        <v>44</v>
      </c>
      <c r="D51" s="16" t="s">
        <v>36</v>
      </c>
      <c r="E51" s="6" t="s">
        <v>30</v>
      </c>
      <c r="F51" s="19">
        <v>20.85</v>
      </c>
      <c r="G51" s="41">
        <v>29.5</v>
      </c>
      <c r="H51" s="18">
        <f>F51/G51</f>
        <v>0.70677966101694922</v>
      </c>
      <c r="I51" s="19" t="s">
        <v>0</v>
      </c>
      <c r="J51" s="19" t="s">
        <v>0</v>
      </c>
      <c r="K51" s="19" t="s">
        <v>0</v>
      </c>
      <c r="L51" s="19" t="s">
        <v>0</v>
      </c>
      <c r="M51" s="50" t="s">
        <v>0</v>
      </c>
      <c r="N51" s="54"/>
    </row>
    <row r="52" spans="2:14" ht="38.25" customHeight="1" x14ac:dyDescent="0.25">
      <c r="B52" s="15" t="s">
        <v>2</v>
      </c>
      <c r="C52" s="38">
        <f t="shared" si="6"/>
        <v>45</v>
      </c>
      <c r="D52" s="39" t="s">
        <v>69</v>
      </c>
      <c r="E52" s="40" t="s">
        <v>58</v>
      </c>
      <c r="F52" s="58">
        <v>237000</v>
      </c>
      <c r="G52" s="45">
        <v>212678</v>
      </c>
      <c r="H52" s="18">
        <f>G52/F52</f>
        <v>0.89737552742616034</v>
      </c>
      <c r="I52" s="19" t="s">
        <v>0</v>
      </c>
      <c r="J52" s="19" t="s">
        <v>0</v>
      </c>
      <c r="K52" s="19" t="s">
        <v>0</v>
      </c>
      <c r="L52" s="19" t="s">
        <v>0</v>
      </c>
      <c r="M52" s="50" t="s">
        <v>0</v>
      </c>
    </row>
    <row r="53" spans="2:14" ht="33" customHeight="1" x14ac:dyDescent="0.25">
      <c r="B53" s="15" t="s">
        <v>3</v>
      </c>
      <c r="C53" s="38">
        <f t="shared" si="6"/>
        <v>46</v>
      </c>
      <c r="D53" s="39" t="s">
        <v>33</v>
      </c>
      <c r="E53" s="40" t="s">
        <v>30</v>
      </c>
      <c r="F53" s="58">
        <v>24.6</v>
      </c>
      <c r="G53" s="44">
        <v>25.6</v>
      </c>
      <c r="H53" s="18">
        <f t="shared" ref="H53" si="9">IFERROR(IF(B53="Увеличение значений",G53/F53*100%,F53/G53*100%),0)</f>
        <v>0.9609375</v>
      </c>
      <c r="I53" s="19" t="s">
        <v>0</v>
      </c>
      <c r="J53" s="19" t="s">
        <v>0</v>
      </c>
      <c r="K53" s="19" t="s">
        <v>0</v>
      </c>
      <c r="L53" s="19" t="s">
        <v>0</v>
      </c>
      <c r="M53" s="50" t="s">
        <v>0</v>
      </c>
    </row>
    <row r="54" spans="2:14" ht="33" customHeight="1" x14ac:dyDescent="0.25">
      <c r="B54" s="15" t="s">
        <v>3</v>
      </c>
      <c r="C54" s="38">
        <f t="shared" si="6"/>
        <v>47</v>
      </c>
      <c r="D54" s="39" t="s">
        <v>97</v>
      </c>
      <c r="E54" s="40" t="s">
        <v>45</v>
      </c>
      <c r="F54" s="58">
        <v>3160</v>
      </c>
      <c r="G54" s="45">
        <v>3172</v>
      </c>
      <c r="H54" s="18">
        <f>F54/G54</f>
        <v>0.99621689785624212</v>
      </c>
      <c r="I54" s="19" t="s">
        <v>0</v>
      </c>
      <c r="J54" s="19" t="s">
        <v>0</v>
      </c>
      <c r="K54" s="19" t="s">
        <v>0</v>
      </c>
      <c r="L54" s="19" t="s">
        <v>0</v>
      </c>
      <c r="M54" s="50" t="s">
        <v>0</v>
      </c>
    </row>
    <row r="55" spans="2:14" ht="94.5" customHeight="1" x14ac:dyDescent="0.25">
      <c r="B55" s="15" t="s">
        <v>2</v>
      </c>
      <c r="C55" s="38">
        <f t="shared" si="6"/>
        <v>48</v>
      </c>
      <c r="D55" s="39" t="s">
        <v>116</v>
      </c>
      <c r="E55" s="40" t="s">
        <v>117</v>
      </c>
      <c r="F55" s="58">
        <v>1</v>
      </c>
      <c r="G55" s="45">
        <v>1</v>
      </c>
      <c r="H55" s="18">
        <f>G55/F55</f>
        <v>1</v>
      </c>
      <c r="I55" s="19" t="s">
        <v>0</v>
      </c>
      <c r="J55" s="19" t="s">
        <v>0</v>
      </c>
      <c r="K55" s="19" t="s">
        <v>0</v>
      </c>
      <c r="L55" s="19" t="s">
        <v>0</v>
      </c>
      <c r="M55" s="50" t="s">
        <v>0</v>
      </c>
    </row>
    <row r="56" spans="2:14" ht="38.25" customHeight="1" x14ac:dyDescent="0.25">
      <c r="B56" s="15" t="s">
        <v>2</v>
      </c>
      <c r="C56" s="38">
        <f t="shared" si="6"/>
        <v>49</v>
      </c>
      <c r="D56" s="39" t="s">
        <v>70</v>
      </c>
      <c r="E56" s="40" t="s">
        <v>30</v>
      </c>
      <c r="F56" s="58">
        <v>88.9</v>
      </c>
      <c r="G56" s="44">
        <v>94.4</v>
      </c>
      <c r="H56" s="18">
        <f>G56/F56</f>
        <v>1.061867266591676</v>
      </c>
      <c r="I56" s="19" t="s">
        <v>0</v>
      </c>
      <c r="J56" s="19" t="s">
        <v>0</v>
      </c>
      <c r="K56" s="19" t="s">
        <v>0</v>
      </c>
      <c r="L56" s="19" t="s">
        <v>0</v>
      </c>
      <c r="M56" s="50" t="s">
        <v>0</v>
      </c>
    </row>
    <row r="57" spans="2:14" ht="33" customHeight="1" x14ac:dyDescent="0.25">
      <c r="B57" s="15" t="s">
        <v>2</v>
      </c>
      <c r="C57" s="38">
        <f t="shared" si="6"/>
        <v>50</v>
      </c>
      <c r="D57" s="39" t="s">
        <v>71</v>
      </c>
      <c r="E57" s="40" t="s">
        <v>72</v>
      </c>
      <c r="F57" s="58">
        <v>311227</v>
      </c>
      <c r="G57" s="45">
        <v>315582</v>
      </c>
      <c r="H57" s="18">
        <f>G57/F57</f>
        <v>1.0139930018925094</v>
      </c>
      <c r="I57" s="19" t="s">
        <v>0</v>
      </c>
      <c r="J57" s="19" t="s">
        <v>0</v>
      </c>
      <c r="K57" s="19" t="s">
        <v>0</v>
      </c>
      <c r="L57" s="19" t="s">
        <v>0</v>
      </c>
      <c r="M57" s="50" t="s">
        <v>0</v>
      </c>
    </row>
    <row r="58" spans="2:14" ht="165.75" customHeight="1" x14ac:dyDescent="0.25">
      <c r="B58" s="15" t="s">
        <v>2</v>
      </c>
      <c r="C58" s="38">
        <f t="shared" si="6"/>
        <v>51</v>
      </c>
      <c r="D58" s="39" t="s">
        <v>142</v>
      </c>
      <c r="E58" s="40" t="s">
        <v>118</v>
      </c>
      <c r="F58" s="58">
        <v>4</v>
      </c>
      <c r="G58" s="64">
        <v>4</v>
      </c>
      <c r="H58" s="18">
        <f>G58/F58</f>
        <v>1</v>
      </c>
      <c r="I58" s="19" t="s">
        <v>0</v>
      </c>
      <c r="J58" s="19" t="s">
        <v>0</v>
      </c>
      <c r="K58" s="19" t="s">
        <v>0</v>
      </c>
      <c r="L58" s="19" t="s">
        <v>0</v>
      </c>
      <c r="M58" s="50" t="s">
        <v>0</v>
      </c>
    </row>
    <row r="59" spans="2:14" s="14" customFormat="1" ht="38.25" customHeight="1" x14ac:dyDescent="0.25">
      <c r="B59" s="15" t="s">
        <v>3</v>
      </c>
      <c r="C59" s="38">
        <f t="shared" si="6"/>
        <v>52</v>
      </c>
      <c r="D59" s="16" t="s">
        <v>38</v>
      </c>
      <c r="E59" s="6" t="s">
        <v>30</v>
      </c>
      <c r="F59" s="19">
        <v>4.05</v>
      </c>
      <c r="G59" s="17">
        <v>8.3000000000000007</v>
      </c>
      <c r="H59" s="18">
        <f>F59/G59</f>
        <v>0.48795180722891562</v>
      </c>
      <c r="I59" s="19" t="s">
        <v>0</v>
      </c>
      <c r="J59" s="19" t="s">
        <v>0</v>
      </c>
      <c r="K59" s="19" t="s">
        <v>0</v>
      </c>
      <c r="L59" s="19" t="s">
        <v>0</v>
      </c>
      <c r="M59" s="50" t="s">
        <v>0</v>
      </c>
      <c r="N59" s="54"/>
    </row>
    <row r="60" spans="2:14" s="14" customFormat="1" ht="38.25" customHeight="1" x14ac:dyDescent="0.25">
      <c r="B60" s="15" t="s">
        <v>2</v>
      </c>
      <c r="C60" s="38">
        <f t="shared" si="6"/>
        <v>53</v>
      </c>
      <c r="D60" s="16" t="s">
        <v>73</v>
      </c>
      <c r="E60" s="37" t="s">
        <v>45</v>
      </c>
      <c r="F60" s="19">
        <v>1785</v>
      </c>
      <c r="G60" s="17">
        <v>1766</v>
      </c>
      <c r="H60" s="18">
        <f>F60/G60</f>
        <v>1.0107587768969422</v>
      </c>
      <c r="I60" s="19" t="s">
        <v>0</v>
      </c>
      <c r="J60" s="19" t="s">
        <v>0</v>
      </c>
      <c r="K60" s="19" t="s">
        <v>0</v>
      </c>
      <c r="L60" s="19" t="s">
        <v>0</v>
      </c>
      <c r="M60" s="50" t="s">
        <v>0</v>
      </c>
      <c r="N60" s="54"/>
    </row>
    <row r="61" spans="2:14" s="14" customFormat="1" ht="51" customHeight="1" x14ac:dyDescent="0.25">
      <c r="B61" s="15" t="s">
        <v>3</v>
      </c>
      <c r="C61" s="38">
        <f t="shared" si="6"/>
        <v>54</v>
      </c>
      <c r="D61" s="16" t="s">
        <v>114</v>
      </c>
      <c r="E61" s="37" t="s">
        <v>74</v>
      </c>
      <c r="F61" s="19">
        <v>543.70000000000005</v>
      </c>
      <c r="G61" s="17">
        <v>512.9</v>
      </c>
      <c r="H61" s="18">
        <f>F61/G61</f>
        <v>1.060050692142718</v>
      </c>
      <c r="I61" s="19" t="s">
        <v>0</v>
      </c>
      <c r="J61" s="19" t="s">
        <v>0</v>
      </c>
      <c r="K61" s="19" t="s">
        <v>0</v>
      </c>
      <c r="L61" s="19" t="s">
        <v>0</v>
      </c>
      <c r="M61" s="50" t="s">
        <v>0</v>
      </c>
      <c r="N61" s="54"/>
    </row>
    <row r="62" spans="2:14" s="14" customFormat="1" ht="79.5" customHeight="1" x14ac:dyDescent="0.25">
      <c r="B62" s="15" t="s">
        <v>2</v>
      </c>
      <c r="C62" s="38">
        <f t="shared" si="6"/>
        <v>55</v>
      </c>
      <c r="D62" s="16" t="s">
        <v>115</v>
      </c>
      <c r="E62" s="37" t="s">
        <v>72</v>
      </c>
      <c r="F62" s="19">
        <v>15472</v>
      </c>
      <c r="G62" s="17">
        <v>16816</v>
      </c>
      <c r="H62" s="18">
        <f>G62/F62</f>
        <v>1.0868665977249223</v>
      </c>
      <c r="I62" s="19" t="s">
        <v>0</v>
      </c>
      <c r="J62" s="19" t="s">
        <v>0</v>
      </c>
      <c r="K62" s="19" t="s">
        <v>0</v>
      </c>
      <c r="L62" s="19" t="s">
        <v>0</v>
      </c>
      <c r="M62" s="50" t="s">
        <v>0</v>
      </c>
      <c r="N62" s="54"/>
    </row>
    <row r="63" spans="2:14" s="14" customFormat="1" ht="54.75" customHeight="1" x14ac:dyDescent="0.25">
      <c r="B63" s="15" t="s">
        <v>2</v>
      </c>
      <c r="C63" s="38">
        <f t="shared" si="6"/>
        <v>56</v>
      </c>
      <c r="D63" s="29" t="s">
        <v>140</v>
      </c>
      <c r="E63" s="38" t="s">
        <v>62</v>
      </c>
      <c r="F63" s="19">
        <v>1</v>
      </c>
      <c r="G63" s="17">
        <v>1</v>
      </c>
      <c r="H63" s="18">
        <f>G63/F63</f>
        <v>1</v>
      </c>
      <c r="I63" s="19" t="s">
        <v>0</v>
      </c>
      <c r="J63" s="19" t="s">
        <v>0</v>
      </c>
      <c r="K63" s="19" t="s">
        <v>0</v>
      </c>
      <c r="L63" s="19" t="s">
        <v>0</v>
      </c>
      <c r="M63" s="50" t="s">
        <v>0</v>
      </c>
      <c r="N63" s="54"/>
    </row>
    <row r="64" spans="2:14" s="14" customFormat="1" ht="54.75" customHeight="1" x14ac:dyDescent="0.25">
      <c r="B64" s="15" t="s">
        <v>2</v>
      </c>
      <c r="C64" s="38">
        <f t="shared" si="6"/>
        <v>57</v>
      </c>
      <c r="D64" s="16" t="s">
        <v>75</v>
      </c>
      <c r="E64" s="37" t="s">
        <v>30</v>
      </c>
      <c r="F64" s="19">
        <v>99.35</v>
      </c>
      <c r="G64" s="70">
        <v>100</v>
      </c>
      <c r="H64" s="18">
        <f>G64/F64</f>
        <v>1.0065425264217414</v>
      </c>
      <c r="I64" s="19" t="s">
        <v>0</v>
      </c>
      <c r="J64" s="19" t="s">
        <v>0</v>
      </c>
      <c r="K64" s="19" t="s">
        <v>0</v>
      </c>
      <c r="L64" s="19" t="s">
        <v>0</v>
      </c>
      <c r="M64" s="50" t="s">
        <v>0</v>
      </c>
      <c r="N64" s="54"/>
    </row>
    <row r="65" spans="2:15" s="14" customFormat="1" ht="114.75" customHeight="1" x14ac:dyDescent="0.25">
      <c r="B65" s="15" t="s">
        <v>2</v>
      </c>
      <c r="C65" s="38">
        <f t="shared" si="6"/>
        <v>58</v>
      </c>
      <c r="D65" s="16" t="s">
        <v>143</v>
      </c>
      <c r="E65" s="37" t="s">
        <v>45</v>
      </c>
      <c r="F65" s="57">
        <v>126</v>
      </c>
      <c r="G65" s="70">
        <v>126</v>
      </c>
      <c r="H65" s="18">
        <f>G65/F65</f>
        <v>1</v>
      </c>
      <c r="I65" s="19" t="s">
        <v>0</v>
      </c>
      <c r="J65" s="19" t="s">
        <v>0</v>
      </c>
      <c r="K65" s="19" t="s">
        <v>0</v>
      </c>
      <c r="L65" s="19" t="s">
        <v>0</v>
      </c>
      <c r="M65" s="50" t="s">
        <v>0</v>
      </c>
      <c r="N65" s="54"/>
    </row>
    <row r="66" spans="2:15" s="14" customFormat="1" ht="55.5" customHeight="1" x14ac:dyDescent="0.25">
      <c r="B66" s="15" t="s">
        <v>2</v>
      </c>
      <c r="C66" s="38">
        <f t="shared" si="6"/>
        <v>59</v>
      </c>
      <c r="D66" s="16" t="s">
        <v>76</v>
      </c>
      <c r="E66" s="6" t="s">
        <v>30</v>
      </c>
      <c r="F66" s="57">
        <v>100</v>
      </c>
      <c r="G66" s="17">
        <v>100</v>
      </c>
      <c r="H66" s="18">
        <f t="shared" ref="H66" si="10">IFERROR(IF(B66="Увеличение значений",G66/F66*100%,F66/G66*100%),0)</f>
        <v>1</v>
      </c>
      <c r="I66" s="19" t="s">
        <v>0</v>
      </c>
      <c r="J66" s="19" t="s">
        <v>0</v>
      </c>
      <c r="K66" s="19" t="s">
        <v>0</v>
      </c>
      <c r="L66" s="19" t="s">
        <v>0</v>
      </c>
      <c r="M66" s="50" t="s">
        <v>0</v>
      </c>
      <c r="N66" s="54"/>
    </row>
    <row r="67" spans="2:15" s="14" customFormat="1" ht="110.25" customHeight="1" x14ac:dyDescent="0.25">
      <c r="B67" s="15" t="s">
        <v>2</v>
      </c>
      <c r="C67" s="38">
        <f t="shared" si="6"/>
        <v>60</v>
      </c>
      <c r="D67" s="16" t="s">
        <v>119</v>
      </c>
      <c r="E67" s="37" t="s">
        <v>120</v>
      </c>
      <c r="F67" s="57">
        <v>12200</v>
      </c>
      <c r="G67" s="17">
        <v>12866</v>
      </c>
      <c r="H67" s="18">
        <f>G67/F67</f>
        <v>1.0545901639344262</v>
      </c>
      <c r="I67" s="19" t="s">
        <v>0</v>
      </c>
      <c r="J67" s="19" t="s">
        <v>0</v>
      </c>
      <c r="K67" s="19" t="s">
        <v>0</v>
      </c>
      <c r="L67" s="19" t="s">
        <v>0</v>
      </c>
      <c r="M67" s="50" t="s">
        <v>0</v>
      </c>
      <c r="N67" s="54"/>
    </row>
    <row r="68" spans="2:15" s="14" customFormat="1" ht="63.75" customHeight="1" x14ac:dyDescent="0.25">
      <c r="B68" s="15" t="s">
        <v>2</v>
      </c>
      <c r="C68" s="38">
        <f t="shared" si="6"/>
        <v>61</v>
      </c>
      <c r="D68" s="16" t="s">
        <v>121</v>
      </c>
      <c r="E68" s="38" t="s">
        <v>72</v>
      </c>
      <c r="F68" s="57">
        <v>16147</v>
      </c>
      <c r="G68" s="17">
        <v>18113</v>
      </c>
      <c r="H68" s="18">
        <f t="shared" ref="H68:H69" si="11">G68/F68</f>
        <v>1.12175636341116</v>
      </c>
      <c r="I68" s="19" t="s">
        <v>0</v>
      </c>
      <c r="J68" s="19" t="s">
        <v>0</v>
      </c>
      <c r="K68" s="19" t="s">
        <v>0</v>
      </c>
      <c r="L68" s="19" t="s">
        <v>0</v>
      </c>
      <c r="M68" s="50" t="s">
        <v>0</v>
      </c>
      <c r="N68" s="54"/>
    </row>
    <row r="69" spans="2:15" s="14" customFormat="1" ht="63.75" customHeight="1" x14ac:dyDescent="0.25">
      <c r="B69" s="15" t="s">
        <v>2</v>
      </c>
      <c r="C69" s="38">
        <f t="shared" si="6"/>
        <v>62</v>
      </c>
      <c r="D69" s="16" t="s">
        <v>122</v>
      </c>
      <c r="E69" s="38" t="s">
        <v>72</v>
      </c>
      <c r="F69" s="57">
        <v>1288</v>
      </c>
      <c r="G69" s="17">
        <v>1577</v>
      </c>
      <c r="H69" s="18">
        <f t="shared" si="11"/>
        <v>1.2243788819875776</v>
      </c>
      <c r="I69" s="19" t="s">
        <v>0</v>
      </c>
      <c r="J69" s="19" t="s">
        <v>0</v>
      </c>
      <c r="K69" s="19" t="s">
        <v>0</v>
      </c>
      <c r="L69" s="19" t="s">
        <v>0</v>
      </c>
      <c r="M69" s="50" t="s">
        <v>0</v>
      </c>
      <c r="N69" s="54"/>
    </row>
    <row r="70" spans="2:15" s="14" customFormat="1" ht="25.5" customHeight="1" x14ac:dyDescent="0.25">
      <c r="B70" s="20"/>
      <c r="C70" s="38">
        <f t="shared" si="6"/>
        <v>63</v>
      </c>
      <c r="D70" s="26" t="s">
        <v>17</v>
      </c>
      <c r="E70" s="22" t="s">
        <v>0</v>
      </c>
      <c r="F70" s="22" t="s">
        <v>0</v>
      </c>
      <c r="G70" s="22" t="s">
        <v>0</v>
      </c>
      <c r="H70" s="22" t="s">
        <v>0</v>
      </c>
      <c r="I70" s="23">
        <f>AVERAGE(H41:H67)</f>
        <v>1.0750108092626294</v>
      </c>
      <c r="J70" s="66">
        <v>1641558.29</v>
      </c>
      <c r="K70" s="67">
        <f>(203270.4+2053.23+4061.39937+3538.88737+469.95451+1655.4+9587.89324+878+32041.80995+12998.34461+24850.0564+78000+1754.8405+16696.13+156721.81+9338.62005+3421.03873+5464.4)+1071644.5</f>
        <v>1638446.7147300001</v>
      </c>
      <c r="L70" s="24">
        <f>K70/J70</f>
        <v>0.99810449906716381</v>
      </c>
      <c r="M70" s="52">
        <f>I70/L70</f>
        <v>1.0770523630214499</v>
      </c>
      <c r="N70" s="55"/>
    </row>
    <row r="71" spans="2:15" s="14" customFormat="1" ht="16.5" customHeight="1" x14ac:dyDescent="0.25">
      <c r="B71" s="20"/>
      <c r="C71" s="77" t="s">
        <v>80</v>
      </c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54"/>
    </row>
    <row r="72" spans="2:15" s="14" customFormat="1" ht="162" customHeight="1" x14ac:dyDescent="0.25">
      <c r="B72" s="15" t="s">
        <v>3</v>
      </c>
      <c r="C72" s="38">
        <f>C70+1</f>
        <v>64</v>
      </c>
      <c r="D72" s="30" t="s">
        <v>39</v>
      </c>
      <c r="E72" s="7" t="s">
        <v>99</v>
      </c>
      <c r="F72" s="57">
        <v>23</v>
      </c>
      <c r="G72" s="41">
        <v>23.8</v>
      </c>
      <c r="H72" s="18">
        <f>F72/G72</f>
        <v>0.96638655462184875</v>
      </c>
      <c r="I72" s="19" t="s">
        <v>0</v>
      </c>
      <c r="J72" s="19" t="s">
        <v>0</v>
      </c>
      <c r="K72" s="19" t="s">
        <v>0</v>
      </c>
      <c r="L72" s="19" t="s">
        <v>0</v>
      </c>
      <c r="M72" s="50" t="s">
        <v>0</v>
      </c>
      <c r="N72" s="54"/>
      <c r="O72" s="14" t="s">
        <v>101</v>
      </c>
    </row>
    <row r="73" spans="2:15" s="14" customFormat="1" ht="102" customHeight="1" x14ac:dyDescent="0.25">
      <c r="B73" s="15" t="s">
        <v>2</v>
      </c>
      <c r="C73" s="38">
        <f>C72+1</f>
        <v>65</v>
      </c>
      <c r="D73" s="30" t="s">
        <v>141</v>
      </c>
      <c r="E73" s="6" t="s">
        <v>30</v>
      </c>
      <c r="F73" s="57">
        <v>55</v>
      </c>
      <c r="G73" s="41">
        <v>97.7</v>
      </c>
      <c r="H73" s="18">
        <f>G73/F73</f>
        <v>1.7763636363636364</v>
      </c>
      <c r="I73" s="19" t="s">
        <v>0</v>
      </c>
      <c r="J73" s="19" t="s">
        <v>0</v>
      </c>
      <c r="K73" s="19" t="s">
        <v>0</v>
      </c>
      <c r="L73" s="19" t="s">
        <v>0</v>
      </c>
      <c r="M73" s="50" t="s">
        <v>0</v>
      </c>
      <c r="N73" s="54"/>
    </row>
    <row r="74" spans="2:15" s="14" customFormat="1" ht="186.75" customHeight="1" x14ac:dyDescent="0.25">
      <c r="B74" s="15" t="s">
        <v>2</v>
      </c>
      <c r="C74" s="38">
        <f t="shared" ref="C74:C76" si="12">C73+1</f>
        <v>66</v>
      </c>
      <c r="D74" s="30" t="s">
        <v>139</v>
      </c>
      <c r="E74" s="37" t="s">
        <v>123</v>
      </c>
      <c r="F74" s="57">
        <v>12500</v>
      </c>
      <c r="G74" s="17">
        <v>11404</v>
      </c>
      <c r="H74" s="18">
        <f>G74/F74</f>
        <v>0.91232000000000002</v>
      </c>
      <c r="I74" s="19" t="s">
        <v>0</v>
      </c>
      <c r="J74" s="19" t="s">
        <v>0</v>
      </c>
      <c r="K74" s="19" t="s">
        <v>0</v>
      </c>
      <c r="L74" s="19" t="s">
        <v>0</v>
      </c>
      <c r="M74" s="50" t="s">
        <v>0</v>
      </c>
      <c r="N74" s="54"/>
    </row>
    <row r="75" spans="2:15" s="14" customFormat="1" ht="93" customHeight="1" x14ac:dyDescent="0.25">
      <c r="B75" s="15" t="s">
        <v>2</v>
      </c>
      <c r="C75" s="38">
        <f t="shared" si="12"/>
        <v>67</v>
      </c>
      <c r="D75" s="30" t="s">
        <v>138</v>
      </c>
      <c r="E75" s="37" t="s">
        <v>45</v>
      </c>
      <c r="F75" s="57">
        <v>7297</v>
      </c>
      <c r="G75" s="70">
        <v>7646</v>
      </c>
      <c r="H75" s="18">
        <f>G75/F75</f>
        <v>1.0478278744689598</v>
      </c>
      <c r="I75" s="19" t="s">
        <v>0</v>
      </c>
      <c r="J75" s="19" t="s">
        <v>0</v>
      </c>
      <c r="K75" s="19" t="s">
        <v>0</v>
      </c>
      <c r="L75" s="19" t="s">
        <v>0</v>
      </c>
      <c r="M75" s="50" t="s">
        <v>0</v>
      </c>
      <c r="N75" s="54"/>
    </row>
    <row r="76" spans="2:15" s="14" customFormat="1" ht="25.5" customHeight="1" x14ac:dyDescent="0.25">
      <c r="B76" s="15"/>
      <c r="C76" s="38">
        <f t="shared" si="12"/>
        <v>68</v>
      </c>
      <c r="D76" s="26" t="s">
        <v>18</v>
      </c>
      <c r="E76" s="22" t="s">
        <v>0</v>
      </c>
      <c r="F76" s="22" t="s">
        <v>0</v>
      </c>
      <c r="G76" s="22" t="s">
        <v>0</v>
      </c>
      <c r="H76" s="22" t="s">
        <v>0</v>
      </c>
      <c r="I76" s="47">
        <f>AVERAGE(H72:H75)</f>
        <v>1.1757245163636112</v>
      </c>
      <c r="J76" s="66">
        <v>242883.56</v>
      </c>
      <c r="K76" s="66">
        <f>(5282.6+3525.7578+31874.42+37243.94167+510.3+15216.0508499999+1812.12)+147415.2</f>
        <v>242880.39031999989</v>
      </c>
      <c r="L76" s="24">
        <f>K76/J76</f>
        <v>0.99998694979602532</v>
      </c>
      <c r="M76" s="52">
        <f>I76/L76</f>
        <v>1.1757398600086055</v>
      </c>
      <c r="N76" s="55"/>
    </row>
    <row r="77" spans="2:15" s="14" customFormat="1" ht="16.5" customHeight="1" x14ac:dyDescent="0.25">
      <c r="B77" s="15"/>
      <c r="C77" s="77" t="s">
        <v>81</v>
      </c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54"/>
    </row>
    <row r="78" spans="2:15" s="14" customFormat="1" ht="33" customHeight="1" x14ac:dyDescent="0.25">
      <c r="B78" s="15" t="s">
        <v>2</v>
      </c>
      <c r="C78" s="6">
        <f>C76+1</f>
        <v>69</v>
      </c>
      <c r="D78" s="16" t="s">
        <v>40</v>
      </c>
      <c r="E78" s="28" t="s">
        <v>30</v>
      </c>
      <c r="F78" s="19">
        <v>0.9</v>
      </c>
      <c r="G78" s="41">
        <v>0.95</v>
      </c>
      <c r="H78" s="18">
        <f>G78/F78</f>
        <v>1.0555555555555556</v>
      </c>
      <c r="I78" s="19" t="s">
        <v>0</v>
      </c>
      <c r="J78" s="19" t="s">
        <v>0</v>
      </c>
      <c r="K78" s="19" t="s">
        <v>0</v>
      </c>
      <c r="L78" s="19" t="s">
        <v>0</v>
      </c>
      <c r="M78" s="50" t="s">
        <v>0</v>
      </c>
      <c r="N78" s="54"/>
    </row>
    <row r="79" spans="2:15" s="14" customFormat="1" ht="63.75" customHeight="1" x14ac:dyDescent="0.25">
      <c r="B79" s="15" t="s">
        <v>2</v>
      </c>
      <c r="C79" s="6">
        <f>C78+1</f>
        <v>70</v>
      </c>
      <c r="D79" s="16" t="s">
        <v>149</v>
      </c>
      <c r="E79" s="28" t="s">
        <v>30</v>
      </c>
      <c r="F79" s="19">
        <v>21</v>
      </c>
      <c r="G79" s="41">
        <v>35.299999999999997</v>
      </c>
      <c r="H79" s="18">
        <f>G79/F79</f>
        <v>1.6809523809523808</v>
      </c>
      <c r="I79" s="19" t="s">
        <v>0</v>
      </c>
      <c r="J79" s="19" t="s">
        <v>0</v>
      </c>
      <c r="K79" s="19" t="s">
        <v>0</v>
      </c>
      <c r="L79" s="19" t="s">
        <v>0</v>
      </c>
      <c r="M79" s="50" t="s">
        <v>0</v>
      </c>
      <c r="N79" s="54"/>
    </row>
    <row r="80" spans="2:15" s="14" customFormat="1" ht="39.75" customHeight="1" x14ac:dyDescent="0.25">
      <c r="B80" s="15" t="s">
        <v>2</v>
      </c>
      <c r="C80" s="38">
        <f t="shared" ref="C80:C81" si="13">C79+1</f>
        <v>71</v>
      </c>
      <c r="D80" s="16" t="s">
        <v>144</v>
      </c>
      <c r="E80" s="28" t="s">
        <v>45</v>
      </c>
      <c r="F80" s="19">
        <v>910</v>
      </c>
      <c r="G80" s="17">
        <v>2267</v>
      </c>
      <c r="H80" s="61">
        <f>G80/F80</f>
        <v>2.4912087912087912</v>
      </c>
      <c r="I80" s="19" t="s">
        <v>0</v>
      </c>
      <c r="J80" s="19" t="s">
        <v>0</v>
      </c>
      <c r="K80" s="19" t="s">
        <v>0</v>
      </c>
      <c r="L80" s="19" t="s">
        <v>0</v>
      </c>
      <c r="M80" s="50" t="s">
        <v>0</v>
      </c>
      <c r="N80" s="54"/>
    </row>
    <row r="81" spans="2:14" s="14" customFormat="1" ht="25.5" customHeight="1" x14ac:dyDescent="0.25">
      <c r="B81" s="15"/>
      <c r="C81" s="38">
        <f t="shared" si="13"/>
        <v>72</v>
      </c>
      <c r="D81" s="26" t="s">
        <v>19</v>
      </c>
      <c r="E81" s="22" t="s">
        <v>0</v>
      </c>
      <c r="F81" s="22" t="s">
        <v>0</v>
      </c>
      <c r="G81" s="22" t="s">
        <v>0</v>
      </c>
      <c r="H81" s="22" t="s">
        <v>0</v>
      </c>
      <c r="I81" s="23">
        <f>AVERAGE(H78:H80)</f>
        <v>1.7425722425722425</v>
      </c>
      <c r="J81" s="32">
        <v>59900.3</v>
      </c>
      <c r="K81" s="32">
        <v>59900.3</v>
      </c>
      <c r="L81" s="24">
        <f>K81/J81</f>
        <v>1</v>
      </c>
      <c r="M81" s="52">
        <f>I81/L81</f>
        <v>1.7425722425722425</v>
      </c>
      <c r="N81" s="55"/>
    </row>
    <row r="82" spans="2:14" s="14" customFormat="1" ht="16.5" customHeight="1" x14ac:dyDescent="0.25">
      <c r="B82" s="15"/>
      <c r="C82" s="71" t="s">
        <v>82</v>
      </c>
      <c r="D82" s="72"/>
      <c r="E82" s="72"/>
      <c r="F82" s="72"/>
      <c r="G82" s="72"/>
      <c r="H82" s="72"/>
      <c r="I82" s="72"/>
      <c r="J82" s="72"/>
      <c r="K82" s="72"/>
      <c r="L82" s="72"/>
      <c r="M82" s="73"/>
      <c r="N82" s="55"/>
    </row>
    <row r="83" spans="2:14" s="14" customFormat="1" ht="51" customHeight="1" x14ac:dyDescent="0.25">
      <c r="B83" s="15" t="s">
        <v>2</v>
      </c>
      <c r="C83" s="6">
        <f>C81+1</f>
        <v>73</v>
      </c>
      <c r="D83" s="31" t="s">
        <v>49</v>
      </c>
      <c r="E83" s="19" t="s">
        <v>83</v>
      </c>
      <c r="F83" s="19">
        <v>7.8</v>
      </c>
      <c r="G83" s="17">
        <v>12</v>
      </c>
      <c r="H83" s="18">
        <f>G83/F83</f>
        <v>1.5384615384615385</v>
      </c>
      <c r="I83" s="19" t="s">
        <v>0</v>
      </c>
      <c r="J83" s="19" t="s">
        <v>0</v>
      </c>
      <c r="K83" s="19" t="s">
        <v>0</v>
      </c>
      <c r="L83" s="19" t="s">
        <v>0</v>
      </c>
      <c r="M83" s="50" t="s">
        <v>0</v>
      </c>
      <c r="N83" s="55"/>
    </row>
    <row r="84" spans="2:14" s="14" customFormat="1" ht="51" customHeight="1" x14ac:dyDescent="0.25">
      <c r="B84" s="15" t="s">
        <v>2</v>
      </c>
      <c r="C84" s="6">
        <f>C83+1</f>
        <v>74</v>
      </c>
      <c r="D84" s="31" t="s">
        <v>41</v>
      </c>
      <c r="E84" s="19" t="s">
        <v>42</v>
      </c>
      <c r="F84" s="19">
        <v>3.1</v>
      </c>
      <c r="G84" s="42">
        <v>1.63</v>
      </c>
      <c r="H84" s="61">
        <f>IFERROR(IF(B84="Увеличение значений",G84/F84*100%,F84/G84*100%),0)</f>
        <v>0.52580645161290318</v>
      </c>
      <c r="I84" s="19" t="s">
        <v>0</v>
      </c>
      <c r="J84" s="19" t="s">
        <v>0</v>
      </c>
      <c r="K84" s="19" t="s">
        <v>0</v>
      </c>
      <c r="L84" s="19" t="s">
        <v>0</v>
      </c>
      <c r="M84" s="50" t="s">
        <v>0</v>
      </c>
      <c r="N84" s="55"/>
    </row>
    <row r="85" spans="2:14" s="14" customFormat="1" ht="38.25" customHeight="1" x14ac:dyDescent="0.25">
      <c r="B85" s="15" t="s">
        <v>2</v>
      </c>
      <c r="C85" s="28">
        <f t="shared" ref="C85:C86" si="14">C84+1</f>
        <v>75</v>
      </c>
      <c r="D85" s="63" t="s">
        <v>84</v>
      </c>
      <c r="E85" s="57" t="s">
        <v>72</v>
      </c>
      <c r="F85" s="57">
        <v>60</v>
      </c>
      <c r="G85" s="70">
        <v>98</v>
      </c>
      <c r="H85" s="61">
        <f>G85/F85</f>
        <v>1.6333333333333333</v>
      </c>
      <c r="I85" s="19" t="s">
        <v>0</v>
      </c>
      <c r="J85" s="19" t="s">
        <v>0</v>
      </c>
      <c r="K85" s="19" t="s">
        <v>0</v>
      </c>
      <c r="L85" s="19" t="s">
        <v>0</v>
      </c>
      <c r="M85" s="50" t="s">
        <v>0</v>
      </c>
      <c r="N85" s="55"/>
    </row>
    <row r="86" spans="2:14" s="14" customFormat="1" ht="25.5" customHeight="1" x14ac:dyDescent="0.25">
      <c r="B86" s="15"/>
      <c r="C86" s="38">
        <f t="shared" si="14"/>
        <v>76</v>
      </c>
      <c r="D86" s="26" t="s">
        <v>48</v>
      </c>
      <c r="E86" s="22" t="s">
        <v>0</v>
      </c>
      <c r="F86" s="22" t="s">
        <v>0</v>
      </c>
      <c r="G86" s="22" t="s">
        <v>0</v>
      </c>
      <c r="H86" s="22" t="s">
        <v>0</v>
      </c>
      <c r="I86" s="23">
        <f>AVERAGE(H83:H85)</f>
        <v>1.2325337744692584</v>
      </c>
      <c r="J86" s="68">
        <v>97519.13</v>
      </c>
      <c r="K86" s="68">
        <f>(1194.22448)+96324.9</f>
        <v>97519.124479999999</v>
      </c>
      <c r="L86" s="24">
        <f>K86/J86</f>
        <v>0.9999999433957214</v>
      </c>
      <c r="M86" s="52">
        <f>I86/L86</f>
        <v>1.2325338442359475</v>
      </c>
      <c r="N86" s="55"/>
    </row>
    <row r="87" spans="2:14" s="14" customFormat="1" ht="16.5" customHeight="1" x14ac:dyDescent="0.25">
      <c r="B87" s="15"/>
      <c r="C87" s="71" t="s">
        <v>85</v>
      </c>
      <c r="D87" s="72"/>
      <c r="E87" s="72"/>
      <c r="F87" s="72"/>
      <c r="G87" s="72"/>
      <c r="H87" s="72"/>
      <c r="I87" s="72"/>
      <c r="J87" s="72"/>
      <c r="K87" s="72"/>
      <c r="L87" s="72"/>
      <c r="M87" s="73"/>
      <c r="N87" s="55"/>
    </row>
    <row r="88" spans="2:14" s="14" customFormat="1" ht="38.25" customHeight="1" x14ac:dyDescent="0.25">
      <c r="B88" s="15" t="s">
        <v>2</v>
      </c>
      <c r="C88" s="6">
        <f>C86+1</f>
        <v>77</v>
      </c>
      <c r="D88" s="31" t="s">
        <v>43</v>
      </c>
      <c r="E88" s="19" t="s">
        <v>86</v>
      </c>
      <c r="F88" s="19">
        <v>28.2</v>
      </c>
      <c r="G88" s="17">
        <v>28.4</v>
      </c>
      <c r="H88" s="18">
        <f>G88/F88</f>
        <v>1.0070921985815602</v>
      </c>
      <c r="I88" s="19" t="s">
        <v>0</v>
      </c>
      <c r="J88" s="19" t="s">
        <v>0</v>
      </c>
      <c r="K88" s="19" t="s">
        <v>0</v>
      </c>
      <c r="L88" s="19" t="s">
        <v>0</v>
      </c>
      <c r="M88" s="50" t="s">
        <v>0</v>
      </c>
      <c r="N88" s="55"/>
    </row>
    <row r="89" spans="2:14" s="14" customFormat="1" ht="33" customHeight="1" x14ac:dyDescent="0.25">
      <c r="B89" s="15" t="s">
        <v>2</v>
      </c>
      <c r="C89" s="37">
        <f>C88+1</f>
        <v>78</v>
      </c>
      <c r="D89" s="31" t="s">
        <v>44</v>
      </c>
      <c r="E89" s="19" t="s">
        <v>30</v>
      </c>
      <c r="F89" s="19">
        <v>89.1</v>
      </c>
      <c r="G89" s="17">
        <v>83.2</v>
      </c>
      <c r="H89" s="18">
        <f>G89/F89</f>
        <v>0.93378226711560053</v>
      </c>
      <c r="I89" s="19" t="s">
        <v>0</v>
      </c>
      <c r="J89" s="19" t="s">
        <v>0</v>
      </c>
      <c r="K89" s="19" t="s">
        <v>0</v>
      </c>
      <c r="L89" s="19" t="s">
        <v>0</v>
      </c>
      <c r="M89" s="50" t="s">
        <v>0</v>
      </c>
      <c r="N89" s="55"/>
    </row>
    <row r="90" spans="2:14" s="14" customFormat="1" ht="38.25" customHeight="1" x14ac:dyDescent="0.25">
      <c r="B90" s="15" t="s">
        <v>2</v>
      </c>
      <c r="C90" s="38">
        <f t="shared" ref="C90:C97" si="15">C89+1</f>
        <v>79</v>
      </c>
      <c r="D90" s="31" t="s">
        <v>87</v>
      </c>
      <c r="E90" s="19" t="s">
        <v>45</v>
      </c>
      <c r="F90" s="19">
        <v>70</v>
      </c>
      <c r="G90" s="70">
        <v>115</v>
      </c>
      <c r="H90" s="18">
        <f>G90/F90</f>
        <v>1.6428571428571428</v>
      </c>
      <c r="I90" s="19" t="s">
        <v>0</v>
      </c>
      <c r="J90" s="19" t="s">
        <v>0</v>
      </c>
      <c r="K90" s="19" t="s">
        <v>0</v>
      </c>
      <c r="L90" s="19" t="s">
        <v>0</v>
      </c>
      <c r="M90" s="50" t="s">
        <v>0</v>
      </c>
      <c r="N90" s="55"/>
    </row>
    <row r="91" spans="2:14" s="14" customFormat="1" ht="51" customHeight="1" x14ac:dyDescent="0.25">
      <c r="B91" s="15" t="s">
        <v>2</v>
      </c>
      <c r="C91" s="38">
        <f t="shared" si="15"/>
        <v>80</v>
      </c>
      <c r="D91" s="31" t="s">
        <v>88</v>
      </c>
      <c r="E91" s="19" t="s">
        <v>30</v>
      </c>
      <c r="F91" s="19">
        <v>14.51</v>
      </c>
      <c r="G91" s="70">
        <v>36.700000000000003</v>
      </c>
      <c r="H91" s="18">
        <f>G91/F91</f>
        <v>2.5292901447277742</v>
      </c>
      <c r="I91" s="19" t="s">
        <v>0</v>
      </c>
      <c r="J91" s="19" t="s">
        <v>0</v>
      </c>
      <c r="K91" s="19" t="s">
        <v>0</v>
      </c>
      <c r="L91" s="19" t="s">
        <v>0</v>
      </c>
      <c r="M91" s="50" t="s">
        <v>0</v>
      </c>
      <c r="N91" s="55"/>
    </row>
    <row r="92" spans="2:14" s="14" customFormat="1" ht="51" customHeight="1" x14ac:dyDescent="0.25">
      <c r="B92" s="15" t="s">
        <v>3</v>
      </c>
      <c r="C92" s="38">
        <f t="shared" si="15"/>
        <v>81</v>
      </c>
      <c r="D92" s="31" t="s">
        <v>89</v>
      </c>
      <c r="E92" s="19" t="s">
        <v>45</v>
      </c>
      <c r="F92" s="19">
        <v>189</v>
      </c>
      <c r="G92" s="70">
        <v>207</v>
      </c>
      <c r="H92" s="18">
        <f>F92/G92</f>
        <v>0.91304347826086951</v>
      </c>
      <c r="I92" s="19" t="s">
        <v>0</v>
      </c>
      <c r="J92" s="19" t="s">
        <v>0</v>
      </c>
      <c r="K92" s="19" t="s">
        <v>0</v>
      </c>
      <c r="L92" s="19" t="s">
        <v>0</v>
      </c>
      <c r="M92" s="50" t="s">
        <v>0</v>
      </c>
      <c r="N92" s="55"/>
    </row>
    <row r="93" spans="2:14" s="14" customFormat="1" ht="123.75" customHeight="1" x14ac:dyDescent="0.25">
      <c r="B93" s="15" t="s">
        <v>2</v>
      </c>
      <c r="C93" s="38">
        <f t="shared" si="15"/>
        <v>82</v>
      </c>
      <c r="D93" s="30" t="s">
        <v>150</v>
      </c>
      <c r="E93" s="19" t="s">
        <v>30</v>
      </c>
      <c r="F93" s="19">
        <v>7</v>
      </c>
      <c r="G93" s="70">
        <v>0</v>
      </c>
      <c r="H93" s="18">
        <f t="shared" ref="H93:H94" si="16">G93/F93</f>
        <v>0</v>
      </c>
      <c r="I93" s="19" t="s">
        <v>0</v>
      </c>
      <c r="J93" s="19" t="s">
        <v>0</v>
      </c>
      <c r="K93" s="19" t="s">
        <v>0</v>
      </c>
      <c r="L93" s="19" t="s">
        <v>0</v>
      </c>
      <c r="M93" s="50" t="s">
        <v>0</v>
      </c>
      <c r="N93" s="55"/>
    </row>
    <row r="94" spans="2:14" s="14" customFormat="1" ht="171" customHeight="1" x14ac:dyDescent="0.25">
      <c r="B94" s="15" t="s">
        <v>2</v>
      </c>
      <c r="C94" s="38">
        <f t="shared" si="15"/>
        <v>83</v>
      </c>
      <c r="D94" s="30" t="s">
        <v>151</v>
      </c>
      <c r="E94" s="19" t="s">
        <v>30</v>
      </c>
      <c r="F94" s="19">
        <v>17.5</v>
      </c>
      <c r="G94" s="70">
        <v>0</v>
      </c>
      <c r="H94" s="18">
        <f t="shared" si="16"/>
        <v>0</v>
      </c>
      <c r="I94" s="19" t="s">
        <v>0</v>
      </c>
      <c r="J94" s="19" t="s">
        <v>0</v>
      </c>
      <c r="K94" s="19" t="s">
        <v>0</v>
      </c>
      <c r="L94" s="19" t="s">
        <v>0</v>
      </c>
      <c r="M94" s="50" t="s">
        <v>0</v>
      </c>
      <c r="N94" s="55"/>
    </row>
    <row r="95" spans="2:14" s="14" customFormat="1" ht="38.25" customHeight="1" x14ac:dyDescent="0.25">
      <c r="B95" s="15" t="s">
        <v>2</v>
      </c>
      <c r="C95" s="38">
        <f t="shared" si="15"/>
        <v>84</v>
      </c>
      <c r="D95" s="31" t="s">
        <v>124</v>
      </c>
      <c r="E95" s="19" t="s">
        <v>30</v>
      </c>
      <c r="F95" s="62" t="s">
        <v>125</v>
      </c>
      <c r="G95" s="65" t="s">
        <v>135</v>
      </c>
      <c r="H95" s="61">
        <f>G95/F95</f>
        <v>2.1</v>
      </c>
      <c r="I95" s="19" t="s">
        <v>0</v>
      </c>
      <c r="J95" s="19" t="s">
        <v>0</v>
      </c>
      <c r="K95" s="19" t="s">
        <v>0</v>
      </c>
      <c r="L95" s="19" t="s">
        <v>0</v>
      </c>
      <c r="M95" s="50" t="s">
        <v>0</v>
      </c>
      <c r="N95" s="55"/>
    </row>
    <row r="96" spans="2:14" s="14" customFormat="1" ht="63.75" customHeight="1" x14ac:dyDescent="0.25">
      <c r="B96" s="15" t="s">
        <v>2</v>
      </c>
      <c r="C96" s="38">
        <f t="shared" si="15"/>
        <v>85</v>
      </c>
      <c r="D96" s="31" t="s">
        <v>90</v>
      </c>
      <c r="E96" s="19" t="s">
        <v>62</v>
      </c>
      <c r="F96" s="19">
        <v>3</v>
      </c>
      <c r="G96" s="70">
        <v>3</v>
      </c>
      <c r="H96" s="18">
        <f>G96/F96</f>
        <v>1</v>
      </c>
      <c r="I96" s="19" t="s">
        <v>0</v>
      </c>
      <c r="J96" s="19" t="s">
        <v>0</v>
      </c>
      <c r="K96" s="19" t="s">
        <v>0</v>
      </c>
      <c r="L96" s="19" t="s">
        <v>0</v>
      </c>
      <c r="M96" s="50" t="s">
        <v>0</v>
      </c>
      <c r="N96" s="55"/>
    </row>
    <row r="97" spans="2:14" s="14" customFormat="1" ht="25.5" customHeight="1" x14ac:dyDescent="0.25">
      <c r="B97" s="15"/>
      <c r="C97" s="38">
        <f t="shared" si="15"/>
        <v>86</v>
      </c>
      <c r="D97" s="26" t="s">
        <v>50</v>
      </c>
      <c r="E97" s="22" t="s">
        <v>0</v>
      </c>
      <c r="F97" s="22" t="s">
        <v>0</v>
      </c>
      <c r="G97" s="22" t="s">
        <v>0</v>
      </c>
      <c r="H97" s="22" t="s">
        <v>0</v>
      </c>
      <c r="I97" s="47">
        <f>AVERAGE(H88:H96)</f>
        <v>1.1251183590603275</v>
      </c>
      <c r="J97" s="43">
        <v>17478</v>
      </c>
      <c r="K97" s="66">
        <f>(1600+6048+5266.05115+1806+1400+90)</f>
        <v>16210.051149999999</v>
      </c>
      <c r="L97" s="24">
        <f>K97/J97</f>
        <v>0.92745458004348325</v>
      </c>
      <c r="M97" s="52">
        <f>I97/L97</f>
        <v>1.213125023338153</v>
      </c>
      <c r="N97" s="55"/>
    </row>
    <row r="98" spans="2:14" s="14" customFormat="1" ht="16.5" customHeight="1" x14ac:dyDescent="0.25">
      <c r="B98" s="15"/>
      <c r="C98" s="71" t="s">
        <v>91</v>
      </c>
      <c r="D98" s="72"/>
      <c r="E98" s="72"/>
      <c r="F98" s="72"/>
      <c r="G98" s="72"/>
      <c r="H98" s="72"/>
      <c r="I98" s="72"/>
      <c r="J98" s="72"/>
      <c r="K98" s="72"/>
      <c r="L98" s="72"/>
      <c r="M98" s="73"/>
      <c r="N98" s="55"/>
    </row>
    <row r="99" spans="2:14" s="14" customFormat="1" ht="29.25" customHeight="1" x14ac:dyDescent="0.25">
      <c r="B99" s="15" t="s">
        <v>2</v>
      </c>
      <c r="C99" s="6">
        <f>C97+1</f>
        <v>87</v>
      </c>
      <c r="D99" s="31" t="s">
        <v>127</v>
      </c>
      <c r="E99" s="19" t="s">
        <v>30</v>
      </c>
      <c r="F99" s="57">
        <v>70.099999999999994</v>
      </c>
      <c r="G99" s="70">
        <v>77</v>
      </c>
      <c r="H99" s="18">
        <f>G99/F99</f>
        <v>1.0984308131241085</v>
      </c>
      <c r="I99" s="19" t="s">
        <v>0</v>
      </c>
      <c r="J99" s="19" t="s">
        <v>0</v>
      </c>
      <c r="K99" s="19" t="s">
        <v>0</v>
      </c>
      <c r="L99" s="19" t="s">
        <v>0</v>
      </c>
      <c r="M99" s="50" t="s">
        <v>0</v>
      </c>
      <c r="N99" s="55"/>
    </row>
    <row r="100" spans="2:14" s="14" customFormat="1" ht="30.75" customHeight="1" x14ac:dyDescent="0.25">
      <c r="B100" s="15" t="s">
        <v>2</v>
      </c>
      <c r="C100" s="6">
        <f>C99+1</f>
        <v>88</v>
      </c>
      <c r="D100" s="31" t="s">
        <v>126</v>
      </c>
      <c r="E100" s="19" t="s">
        <v>30</v>
      </c>
      <c r="F100" s="19">
        <v>70.099999999999994</v>
      </c>
      <c r="G100" s="70">
        <v>78</v>
      </c>
      <c r="H100" s="18">
        <f>G100/F100</f>
        <v>1.1126961483594866</v>
      </c>
      <c r="I100" s="19" t="s">
        <v>0</v>
      </c>
      <c r="J100" s="19" t="s">
        <v>0</v>
      </c>
      <c r="K100" s="19" t="s">
        <v>0</v>
      </c>
      <c r="L100" s="19" t="s">
        <v>0</v>
      </c>
      <c r="M100" s="50" t="s">
        <v>0</v>
      </c>
      <c r="N100" s="55"/>
    </row>
    <row r="101" spans="2:14" s="14" customFormat="1" ht="48.75" customHeight="1" x14ac:dyDescent="0.25">
      <c r="B101" s="15" t="s">
        <v>2</v>
      </c>
      <c r="C101" s="38">
        <f t="shared" ref="C101:C102" si="17">C100+1</f>
        <v>89</v>
      </c>
      <c r="D101" s="31" t="s">
        <v>129</v>
      </c>
      <c r="E101" s="19" t="s">
        <v>30</v>
      </c>
      <c r="F101" s="19">
        <v>95.5</v>
      </c>
      <c r="G101" s="70">
        <v>96.6</v>
      </c>
      <c r="H101" s="18">
        <f>G101/F101</f>
        <v>1.0115183246073298</v>
      </c>
      <c r="I101" s="19" t="s">
        <v>0</v>
      </c>
      <c r="J101" s="19" t="s">
        <v>0</v>
      </c>
      <c r="K101" s="19" t="s">
        <v>0</v>
      </c>
      <c r="L101" s="19" t="s">
        <v>0</v>
      </c>
      <c r="M101" s="50" t="s">
        <v>0</v>
      </c>
      <c r="N101" s="55"/>
    </row>
    <row r="102" spans="2:14" s="14" customFormat="1" ht="44.25" customHeight="1" x14ac:dyDescent="0.25">
      <c r="B102" s="15" t="s">
        <v>2</v>
      </c>
      <c r="C102" s="38">
        <f t="shared" si="17"/>
        <v>90</v>
      </c>
      <c r="D102" s="63" t="s">
        <v>128</v>
      </c>
      <c r="E102" s="57" t="s">
        <v>72</v>
      </c>
      <c r="F102" s="57">
        <v>49</v>
      </c>
      <c r="G102" s="70">
        <v>43</v>
      </c>
      <c r="H102" s="18">
        <f>G102/F102</f>
        <v>0.87755102040816324</v>
      </c>
      <c r="I102" s="19" t="s">
        <v>0</v>
      </c>
      <c r="J102" s="19" t="s">
        <v>0</v>
      </c>
      <c r="K102" s="19" t="s">
        <v>0</v>
      </c>
      <c r="L102" s="19" t="s">
        <v>0</v>
      </c>
      <c r="M102" s="50" t="s">
        <v>0</v>
      </c>
      <c r="N102" s="55"/>
    </row>
    <row r="103" spans="2:14" s="14" customFormat="1" ht="33" customHeight="1" x14ac:dyDescent="0.25">
      <c r="B103" s="78" t="s">
        <v>3</v>
      </c>
      <c r="C103" s="28">
        <f t="shared" ref="C103:C113" si="18">C102+1</f>
        <v>91</v>
      </c>
      <c r="D103" s="63" t="s">
        <v>98</v>
      </c>
      <c r="E103" s="57" t="s">
        <v>45</v>
      </c>
      <c r="F103" s="57">
        <v>620000</v>
      </c>
      <c r="G103" s="57">
        <v>648566</v>
      </c>
      <c r="H103" s="18">
        <f>F103/G103</f>
        <v>0.95595513795049381</v>
      </c>
      <c r="I103" s="19" t="s">
        <v>0</v>
      </c>
      <c r="J103" s="19" t="s">
        <v>0</v>
      </c>
      <c r="K103" s="19" t="s">
        <v>0</v>
      </c>
      <c r="L103" s="19" t="s">
        <v>0</v>
      </c>
      <c r="M103" s="50" t="s">
        <v>0</v>
      </c>
      <c r="N103" s="55"/>
    </row>
    <row r="104" spans="2:14" s="14" customFormat="1" ht="64.5" customHeight="1" x14ac:dyDescent="0.25">
      <c r="B104" s="15"/>
      <c r="C104" s="38">
        <f t="shared" si="18"/>
        <v>92</v>
      </c>
      <c r="D104" s="31" t="s">
        <v>92</v>
      </c>
      <c r="E104" s="19" t="s">
        <v>45</v>
      </c>
      <c r="F104" s="19" t="s">
        <v>0</v>
      </c>
      <c r="G104" s="17" t="s">
        <v>0</v>
      </c>
      <c r="H104" s="18" t="s">
        <v>100</v>
      </c>
      <c r="I104" s="19" t="s">
        <v>0</v>
      </c>
      <c r="J104" s="19" t="s">
        <v>0</v>
      </c>
      <c r="K104" s="19" t="s">
        <v>0</v>
      </c>
      <c r="L104" s="19" t="s">
        <v>0</v>
      </c>
      <c r="M104" s="50" t="s">
        <v>0</v>
      </c>
      <c r="N104" s="55"/>
    </row>
    <row r="105" spans="2:14" s="14" customFormat="1" ht="97.5" customHeight="1" x14ac:dyDescent="0.25">
      <c r="B105" s="15" t="s">
        <v>2</v>
      </c>
      <c r="C105" s="38">
        <f t="shared" si="18"/>
        <v>93</v>
      </c>
      <c r="D105" s="31" t="s">
        <v>130</v>
      </c>
      <c r="E105" s="19" t="s">
        <v>131</v>
      </c>
      <c r="F105" s="19">
        <v>55</v>
      </c>
      <c r="G105" s="17">
        <v>55</v>
      </c>
      <c r="H105" s="18">
        <f>G105/F105</f>
        <v>1</v>
      </c>
      <c r="I105" s="19" t="s">
        <v>0</v>
      </c>
      <c r="J105" s="19" t="s">
        <v>0</v>
      </c>
      <c r="K105" s="19" t="s">
        <v>0</v>
      </c>
      <c r="L105" s="19" t="s">
        <v>0</v>
      </c>
      <c r="M105" s="50" t="s">
        <v>0</v>
      </c>
      <c r="N105" s="55"/>
    </row>
    <row r="106" spans="2:14" s="14" customFormat="1" ht="249.75" customHeight="1" x14ac:dyDescent="0.25">
      <c r="B106" s="15" t="s">
        <v>2</v>
      </c>
      <c r="C106" s="38">
        <f t="shared" si="18"/>
        <v>94</v>
      </c>
      <c r="D106" s="31" t="s">
        <v>136</v>
      </c>
      <c r="E106" s="19" t="s">
        <v>132</v>
      </c>
      <c r="F106" s="57">
        <v>79</v>
      </c>
      <c r="G106" s="70">
        <v>81</v>
      </c>
      <c r="H106" s="18">
        <f>G106/F106</f>
        <v>1.0253164556962024</v>
      </c>
      <c r="I106" s="19" t="s">
        <v>0</v>
      </c>
      <c r="J106" s="19" t="s">
        <v>0</v>
      </c>
      <c r="K106" s="19" t="s">
        <v>0</v>
      </c>
      <c r="L106" s="19" t="s">
        <v>0</v>
      </c>
      <c r="M106" s="50" t="s">
        <v>0</v>
      </c>
      <c r="N106" s="55"/>
    </row>
    <row r="107" spans="2:14" s="14" customFormat="1" ht="37.5" customHeight="1" x14ac:dyDescent="0.25">
      <c r="B107" s="15" t="s">
        <v>2</v>
      </c>
      <c r="C107" s="38">
        <f t="shared" si="18"/>
        <v>95</v>
      </c>
      <c r="D107" s="31" t="s">
        <v>52</v>
      </c>
      <c r="E107" s="19" t="s">
        <v>30</v>
      </c>
      <c r="F107" s="57">
        <v>78</v>
      </c>
      <c r="G107" s="17">
        <v>85.6</v>
      </c>
      <c r="H107" s="18">
        <f>G107/F107</f>
        <v>1.0974358974358973</v>
      </c>
      <c r="I107" s="19" t="s">
        <v>0</v>
      </c>
      <c r="J107" s="19" t="s">
        <v>0</v>
      </c>
      <c r="K107" s="19" t="s">
        <v>0</v>
      </c>
      <c r="L107" s="19" t="s">
        <v>0</v>
      </c>
      <c r="M107" s="50" t="s">
        <v>0</v>
      </c>
      <c r="N107" s="55"/>
    </row>
    <row r="108" spans="2:14" s="14" customFormat="1" ht="45.75" customHeight="1" x14ac:dyDescent="0.25">
      <c r="B108" s="15" t="s">
        <v>2</v>
      </c>
      <c r="C108" s="38">
        <f t="shared" si="18"/>
        <v>96</v>
      </c>
      <c r="D108" s="31" t="s">
        <v>93</v>
      </c>
      <c r="E108" s="19" t="s">
        <v>62</v>
      </c>
      <c r="F108" s="57">
        <v>51</v>
      </c>
      <c r="G108" s="17">
        <v>80</v>
      </c>
      <c r="H108" s="18">
        <f>G108/F108</f>
        <v>1.5686274509803921</v>
      </c>
      <c r="I108" s="19" t="s">
        <v>0</v>
      </c>
      <c r="J108" s="19" t="s">
        <v>0</v>
      </c>
      <c r="K108" s="19" t="s">
        <v>0</v>
      </c>
      <c r="L108" s="19" t="s">
        <v>0</v>
      </c>
      <c r="M108" s="50" t="s">
        <v>0</v>
      </c>
      <c r="N108" s="55"/>
    </row>
    <row r="109" spans="2:14" s="14" customFormat="1" ht="130.5" customHeight="1" x14ac:dyDescent="0.25">
      <c r="B109" s="15"/>
      <c r="C109" s="38">
        <f t="shared" si="18"/>
        <v>97</v>
      </c>
      <c r="D109" s="31" t="s">
        <v>133</v>
      </c>
      <c r="E109" s="19" t="s">
        <v>30</v>
      </c>
      <c r="F109" s="57">
        <v>100</v>
      </c>
      <c r="G109" s="70">
        <v>100</v>
      </c>
      <c r="H109" s="18">
        <f>G109/F109</f>
        <v>1</v>
      </c>
      <c r="I109" s="19" t="s">
        <v>0</v>
      </c>
      <c r="J109" s="19" t="s">
        <v>0</v>
      </c>
      <c r="K109" s="19" t="s">
        <v>0</v>
      </c>
      <c r="L109" s="19" t="s">
        <v>0</v>
      </c>
      <c r="M109" s="50" t="s">
        <v>0</v>
      </c>
      <c r="N109" s="55"/>
    </row>
    <row r="110" spans="2:14" s="14" customFormat="1" ht="92.25" customHeight="1" x14ac:dyDescent="0.25">
      <c r="B110" s="15" t="s">
        <v>3</v>
      </c>
      <c r="C110" s="28">
        <f t="shared" si="18"/>
        <v>98</v>
      </c>
      <c r="D110" s="79" t="s">
        <v>94</v>
      </c>
      <c r="E110" s="57" t="s">
        <v>62</v>
      </c>
      <c r="F110" s="57">
        <v>10</v>
      </c>
      <c r="G110" s="70">
        <v>12</v>
      </c>
      <c r="H110" s="61">
        <f>F110/G110</f>
        <v>0.83333333333333337</v>
      </c>
      <c r="I110" s="19" t="s">
        <v>0</v>
      </c>
      <c r="J110" s="19" t="s">
        <v>0</v>
      </c>
      <c r="K110" s="19" t="s">
        <v>0</v>
      </c>
      <c r="L110" s="19" t="s">
        <v>0</v>
      </c>
      <c r="M110" s="50" t="s">
        <v>0</v>
      </c>
      <c r="N110" s="55"/>
    </row>
    <row r="111" spans="2:14" s="14" customFormat="1" ht="69" customHeight="1" x14ac:dyDescent="0.25">
      <c r="B111" s="15" t="s">
        <v>3</v>
      </c>
      <c r="C111" s="38">
        <f t="shared" si="18"/>
        <v>99</v>
      </c>
      <c r="D111" s="46" t="s">
        <v>95</v>
      </c>
      <c r="E111" s="19" t="s">
        <v>30</v>
      </c>
      <c r="F111" s="19">
        <v>18.2</v>
      </c>
      <c r="G111" s="70">
        <v>20.6</v>
      </c>
      <c r="H111" s="18">
        <f>F111/G111</f>
        <v>0.8834951456310679</v>
      </c>
      <c r="I111" s="19" t="s">
        <v>0</v>
      </c>
      <c r="J111" s="19" t="s">
        <v>0</v>
      </c>
      <c r="K111" s="19" t="s">
        <v>0</v>
      </c>
      <c r="L111" s="19" t="s">
        <v>0</v>
      </c>
      <c r="M111" s="50" t="s">
        <v>0</v>
      </c>
      <c r="N111" s="55"/>
    </row>
    <row r="112" spans="2:14" s="14" customFormat="1" ht="51" customHeight="1" x14ac:dyDescent="0.25">
      <c r="B112" s="15" t="s">
        <v>3</v>
      </c>
      <c r="C112" s="38">
        <f t="shared" si="18"/>
        <v>100</v>
      </c>
      <c r="D112" s="31" t="s">
        <v>96</v>
      </c>
      <c r="E112" s="19" t="s">
        <v>62</v>
      </c>
      <c r="F112" s="19">
        <v>12</v>
      </c>
      <c r="G112" s="70">
        <v>14</v>
      </c>
      <c r="H112" s="18">
        <f>F112/G112</f>
        <v>0.8571428571428571</v>
      </c>
      <c r="I112" s="19" t="s">
        <v>0</v>
      </c>
      <c r="J112" s="19" t="s">
        <v>0</v>
      </c>
      <c r="K112" s="19" t="s">
        <v>0</v>
      </c>
      <c r="L112" s="19" t="s">
        <v>0</v>
      </c>
      <c r="M112" s="50" t="s">
        <v>0</v>
      </c>
      <c r="N112" s="55"/>
    </row>
    <row r="113" spans="2:14" s="14" customFormat="1" ht="25.5" customHeight="1" x14ac:dyDescent="0.25">
      <c r="B113" s="15"/>
      <c r="C113" s="38">
        <f t="shared" si="18"/>
        <v>101</v>
      </c>
      <c r="D113" s="26" t="s">
        <v>51</v>
      </c>
      <c r="E113" s="22" t="s">
        <v>0</v>
      </c>
      <c r="F113" s="22" t="s">
        <v>0</v>
      </c>
      <c r="G113" s="22" t="s">
        <v>0</v>
      </c>
      <c r="H113" s="22" t="s">
        <v>0</v>
      </c>
      <c r="I113" s="47">
        <f>(H112+H111+H110+H109+H108+H107+H106+H103+H102+H100+H99)/12</f>
        <v>0.94249868833850015</v>
      </c>
      <c r="J113" s="69">
        <v>5292818.0599999996</v>
      </c>
      <c r="K113" s="69">
        <f>(23360+398.92899+10000+6880.9+1522764.8+42456.85)+3686734.3</f>
        <v>5292595.7789900005</v>
      </c>
      <c r="L113" s="24">
        <f>K113/J113</f>
        <v>0.99995800327774742</v>
      </c>
      <c r="M113" s="52">
        <f>I113/L113</f>
        <v>0.94253827185651573</v>
      </c>
      <c r="N113" s="55"/>
    </row>
    <row r="114" spans="2:14" x14ac:dyDescent="0.25">
      <c r="M114" s="34"/>
    </row>
    <row r="115" spans="2:14" x14ac:dyDescent="0.25">
      <c r="M115" s="34"/>
    </row>
    <row r="116" spans="2:14" x14ac:dyDescent="0.25">
      <c r="M116" s="34"/>
    </row>
    <row r="117" spans="2:14" x14ac:dyDescent="0.25">
      <c r="M117" s="34"/>
    </row>
    <row r="118" spans="2:14" x14ac:dyDescent="0.25">
      <c r="M118" s="34"/>
    </row>
    <row r="119" spans="2:14" x14ac:dyDescent="0.25">
      <c r="M119" s="34"/>
    </row>
    <row r="120" spans="2:14" x14ac:dyDescent="0.25">
      <c r="M120" s="34"/>
    </row>
    <row r="121" spans="2:14" x14ac:dyDescent="0.25">
      <c r="M121" s="34"/>
    </row>
    <row r="122" spans="2:14" x14ac:dyDescent="0.25">
      <c r="M122" s="34"/>
    </row>
    <row r="123" spans="2:14" x14ac:dyDescent="0.25">
      <c r="M123" s="34"/>
    </row>
    <row r="124" spans="2:14" x14ac:dyDescent="0.25">
      <c r="M124" s="34"/>
    </row>
    <row r="125" spans="2:14" x14ac:dyDescent="0.25">
      <c r="M125" s="34"/>
    </row>
    <row r="126" spans="2:14" x14ac:dyDescent="0.25">
      <c r="M126" s="34"/>
    </row>
    <row r="127" spans="2:14" x14ac:dyDescent="0.25">
      <c r="M127" s="34"/>
    </row>
    <row r="128" spans="2:14" x14ac:dyDescent="0.25">
      <c r="M128" s="34"/>
    </row>
    <row r="129" spans="13:13" x14ac:dyDescent="0.25">
      <c r="M129" s="34"/>
    </row>
    <row r="130" spans="13:13" x14ac:dyDescent="0.25">
      <c r="M130" s="34"/>
    </row>
    <row r="131" spans="13:13" x14ac:dyDescent="0.25">
      <c r="M131" s="34"/>
    </row>
    <row r="132" spans="13:13" x14ac:dyDescent="0.25">
      <c r="M132" s="34"/>
    </row>
    <row r="133" spans="13:13" x14ac:dyDescent="0.25">
      <c r="M133" s="34"/>
    </row>
    <row r="134" spans="13:13" x14ac:dyDescent="0.25">
      <c r="M134" s="34"/>
    </row>
    <row r="135" spans="13:13" x14ac:dyDescent="0.25">
      <c r="M135" s="34"/>
    </row>
    <row r="136" spans="13:13" x14ac:dyDescent="0.25">
      <c r="M136" s="34"/>
    </row>
    <row r="137" spans="13:13" x14ac:dyDescent="0.25">
      <c r="M137" s="34"/>
    </row>
    <row r="138" spans="13:13" x14ac:dyDescent="0.25">
      <c r="M138" s="34"/>
    </row>
    <row r="139" spans="13:13" x14ac:dyDescent="0.25">
      <c r="M139" s="34"/>
    </row>
    <row r="140" spans="13:13" x14ac:dyDescent="0.25">
      <c r="M140" s="34"/>
    </row>
    <row r="141" spans="13:13" x14ac:dyDescent="0.25">
      <c r="M141" s="34"/>
    </row>
    <row r="142" spans="13:13" x14ac:dyDescent="0.25">
      <c r="M142" s="34"/>
    </row>
    <row r="143" spans="13:13" x14ac:dyDescent="0.25">
      <c r="M143" s="34"/>
    </row>
    <row r="144" spans="13:13" x14ac:dyDescent="0.25">
      <c r="M144" s="34"/>
    </row>
    <row r="145" spans="13:13" x14ac:dyDescent="0.25">
      <c r="M145" s="34"/>
    </row>
    <row r="146" spans="13:13" x14ac:dyDescent="0.25">
      <c r="M146" s="34"/>
    </row>
    <row r="147" spans="13:13" x14ac:dyDescent="0.25">
      <c r="M147" s="34"/>
    </row>
    <row r="148" spans="13:13" x14ac:dyDescent="0.25">
      <c r="M148" s="34"/>
    </row>
    <row r="149" spans="13:13" x14ac:dyDescent="0.25">
      <c r="M149" s="34"/>
    </row>
    <row r="150" spans="13:13" x14ac:dyDescent="0.25">
      <c r="M150" s="34"/>
    </row>
    <row r="151" spans="13:13" x14ac:dyDescent="0.25">
      <c r="M151" s="34"/>
    </row>
    <row r="152" spans="13:13" x14ac:dyDescent="0.25">
      <c r="M152" s="34"/>
    </row>
    <row r="153" spans="13:13" x14ac:dyDescent="0.25">
      <c r="M153" s="34"/>
    </row>
    <row r="154" spans="13:13" x14ac:dyDescent="0.25">
      <c r="M154" s="34"/>
    </row>
    <row r="155" spans="13:13" x14ac:dyDescent="0.25">
      <c r="M155" s="34"/>
    </row>
    <row r="156" spans="13:13" x14ac:dyDescent="0.25">
      <c r="M156" s="34"/>
    </row>
    <row r="157" spans="13:13" x14ac:dyDescent="0.25">
      <c r="M157" s="34"/>
    </row>
    <row r="158" spans="13:13" x14ac:dyDescent="0.25">
      <c r="M158" s="34"/>
    </row>
    <row r="159" spans="13:13" x14ac:dyDescent="0.25">
      <c r="M159" s="34"/>
    </row>
    <row r="160" spans="13:13" x14ac:dyDescent="0.25">
      <c r="M160" s="34"/>
    </row>
    <row r="161" spans="13:13" x14ac:dyDescent="0.25">
      <c r="M161" s="34"/>
    </row>
    <row r="162" spans="13:13" x14ac:dyDescent="0.25">
      <c r="M162" s="34"/>
    </row>
    <row r="163" spans="13:13" x14ac:dyDescent="0.25">
      <c r="M163" s="34"/>
    </row>
    <row r="164" spans="13:13" x14ac:dyDescent="0.25">
      <c r="M164" s="34"/>
    </row>
    <row r="165" spans="13:13" x14ac:dyDescent="0.25">
      <c r="M165" s="34"/>
    </row>
    <row r="166" spans="13:13" x14ac:dyDescent="0.25">
      <c r="M166" s="34"/>
    </row>
    <row r="167" spans="13:13" x14ac:dyDescent="0.25">
      <c r="M167" s="34"/>
    </row>
    <row r="168" spans="13:13" x14ac:dyDescent="0.25">
      <c r="M168" s="34"/>
    </row>
    <row r="169" spans="13:13" x14ac:dyDescent="0.25">
      <c r="M169" s="34"/>
    </row>
    <row r="170" spans="13:13" x14ac:dyDescent="0.25">
      <c r="M170" s="34"/>
    </row>
    <row r="171" spans="13:13" x14ac:dyDescent="0.25">
      <c r="M171" s="34"/>
    </row>
    <row r="172" spans="13:13" x14ac:dyDescent="0.25">
      <c r="M172" s="34"/>
    </row>
    <row r="173" spans="13:13" x14ac:dyDescent="0.25">
      <c r="M173" s="34"/>
    </row>
    <row r="174" spans="13:13" x14ac:dyDescent="0.25">
      <c r="M174" s="34"/>
    </row>
    <row r="175" spans="13:13" x14ac:dyDescent="0.25">
      <c r="M175" s="34"/>
    </row>
    <row r="176" spans="13:13" x14ac:dyDescent="0.25">
      <c r="M176" s="34"/>
    </row>
    <row r="177" spans="13:13" x14ac:dyDescent="0.25">
      <c r="M177" s="34"/>
    </row>
    <row r="178" spans="13:13" x14ac:dyDescent="0.25">
      <c r="M178" s="34"/>
    </row>
    <row r="179" spans="13:13" x14ac:dyDescent="0.25">
      <c r="M179" s="34"/>
    </row>
    <row r="180" spans="13:13" x14ac:dyDescent="0.25">
      <c r="M180" s="34"/>
    </row>
    <row r="181" spans="13:13" x14ac:dyDescent="0.25">
      <c r="M181" s="34"/>
    </row>
    <row r="182" spans="13:13" x14ac:dyDescent="0.25">
      <c r="M182" s="34"/>
    </row>
    <row r="183" spans="13:13" x14ac:dyDescent="0.25">
      <c r="M183" s="34"/>
    </row>
    <row r="184" spans="13:13" x14ac:dyDescent="0.25">
      <c r="M184" s="34"/>
    </row>
    <row r="185" spans="13:13" x14ac:dyDescent="0.25">
      <c r="M185" s="34"/>
    </row>
    <row r="186" spans="13:13" x14ac:dyDescent="0.25">
      <c r="M186" s="34"/>
    </row>
    <row r="187" spans="13:13" x14ac:dyDescent="0.25">
      <c r="M187" s="34"/>
    </row>
    <row r="188" spans="13:13" x14ac:dyDescent="0.25">
      <c r="M188" s="34"/>
    </row>
    <row r="189" spans="13:13" x14ac:dyDescent="0.25">
      <c r="M189" s="34"/>
    </row>
    <row r="190" spans="13:13" x14ac:dyDescent="0.25">
      <c r="M190" s="34"/>
    </row>
    <row r="191" spans="13:13" x14ac:dyDescent="0.25">
      <c r="M191" s="34"/>
    </row>
    <row r="192" spans="13:13" x14ac:dyDescent="0.25">
      <c r="M192" s="34"/>
    </row>
    <row r="193" spans="13:13" x14ac:dyDescent="0.25">
      <c r="M193" s="34"/>
    </row>
    <row r="194" spans="13:13" x14ac:dyDescent="0.25">
      <c r="M194" s="34"/>
    </row>
    <row r="195" spans="13:13" x14ac:dyDescent="0.25">
      <c r="M195" s="34"/>
    </row>
    <row r="196" spans="13:13" x14ac:dyDescent="0.25">
      <c r="M196" s="34"/>
    </row>
    <row r="197" spans="13:13" x14ac:dyDescent="0.25">
      <c r="M197" s="34"/>
    </row>
    <row r="198" spans="13:13" x14ac:dyDescent="0.25">
      <c r="M198" s="34"/>
    </row>
    <row r="199" spans="13:13" x14ac:dyDescent="0.25">
      <c r="M199" s="34"/>
    </row>
    <row r="200" spans="13:13" x14ac:dyDescent="0.25">
      <c r="M200" s="34"/>
    </row>
    <row r="201" spans="13:13" x14ac:dyDescent="0.25">
      <c r="M201" s="34"/>
    </row>
    <row r="202" spans="13:13" x14ac:dyDescent="0.25">
      <c r="M202" s="34"/>
    </row>
    <row r="203" spans="13:13" x14ac:dyDescent="0.25">
      <c r="M203" s="34"/>
    </row>
    <row r="204" spans="13:13" x14ac:dyDescent="0.25">
      <c r="M204" s="34"/>
    </row>
    <row r="205" spans="13:13" x14ac:dyDescent="0.25">
      <c r="M205" s="34"/>
    </row>
    <row r="206" spans="13:13" x14ac:dyDescent="0.25">
      <c r="M206" s="34"/>
    </row>
    <row r="207" spans="13:13" x14ac:dyDescent="0.25">
      <c r="M207" s="34"/>
    </row>
    <row r="208" spans="13:13" x14ac:dyDescent="0.25">
      <c r="M208" s="34"/>
    </row>
    <row r="209" spans="13:13" x14ac:dyDescent="0.25">
      <c r="M209" s="34"/>
    </row>
    <row r="210" spans="13:13" x14ac:dyDescent="0.25">
      <c r="M210" s="34"/>
    </row>
    <row r="211" spans="13:13" x14ac:dyDescent="0.25">
      <c r="M211" s="34"/>
    </row>
    <row r="212" spans="13:13" x14ac:dyDescent="0.25">
      <c r="M212" s="34"/>
    </row>
    <row r="213" spans="13:13" x14ac:dyDescent="0.25">
      <c r="M213" s="34"/>
    </row>
    <row r="214" spans="13:13" x14ac:dyDescent="0.25">
      <c r="M214" s="34"/>
    </row>
    <row r="215" spans="13:13" x14ac:dyDescent="0.25">
      <c r="M215" s="34"/>
    </row>
    <row r="216" spans="13:13" x14ac:dyDescent="0.25">
      <c r="M216" s="34"/>
    </row>
    <row r="217" spans="13:13" x14ac:dyDescent="0.25">
      <c r="M217" s="34"/>
    </row>
    <row r="218" spans="13:13" x14ac:dyDescent="0.25">
      <c r="M218" s="34"/>
    </row>
    <row r="219" spans="13:13" x14ac:dyDescent="0.25">
      <c r="M219" s="34"/>
    </row>
    <row r="220" spans="13:13" x14ac:dyDescent="0.25">
      <c r="M220" s="34"/>
    </row>
    <row r="221" spans="13:13" x14ac:dyDescent="0.25">
      <c r="M221" s="34"/>
    </row>
    <row r="222" spans="13:13" x14ac:dyDescent="0.25">
      <c r="M222" s="34"/>
    </row>
    <row r="223" spans="13:13" x14ac:dyDescent="0.25">
      <c r="M223" s="34"/>
    </row>
    <row r="224" spans="13:13" x14ac:dyDescent="0.25">
      <c r="M224" s="34"/>
    </row>
    <row r="225" spans="13:13" x14ac:dyDescent="0.25">
      <c r="M225" s="34"/>
    </row>
    <row r="226" spans="13:13" x14ac:dyDescent="0.25">
      <c r="M226" s="34"/>
    </row>
    <row r="227" spans="13:13" x14ac:dyDescent="0.25">
      <c r="M227" s="34"/>
    </row>
    <row r="228" spans="13:13" x14ac:dyDescent="0.25">
      <c r="M228" s="34"/>
    </row>
    <row r="229" spans="13:13" x14ac:dyDescent="0.25">
      <c r="M229" s="34"/>
    </row>
    <row r="230" spans="13:13" x14ac:dyDescent="0.25">
      <c r="M230" s="34"/>
    </row>
    <row r="231" spans="13:13" x14ac:dyDescent="0.25">
      <c r="M231" s="34"/>
    </row>
    <row r="232" spans="13:13" x14ac:dyDescent="0.25">
      <c r="M232" s="34"/>
    </row>
    <row r="233" spans="13:13" x14ac:dyDescent="0.25">
      <c r="M233" s="34"/>
    </row>
    <row r="234" spans="13:13" x14ac:dyDescent="0.25">
      <c r="M234" s="34"/>
    </row>
    <row r="235" spans="13:13" x14ac:dyDescent="0.25">
      <c r="M235" s="34"/>
    </row>
    <row r="236" spans="13:13" x14ac:dyDescent="0.25">
      <c r="M236" s="34"/>
    </row>
    <row r="237" spans="13:13" x14ac:dyDescent="0.25">
      <c r="M237" s="34"/>
    </row>
    <row r="238" spans="13:13" x14ac:dyDescent="0.25">
      <c r="M238" s="34"/>
    </row>
    <row r="239" spans="13:13" x14ac:dyDescent="0.25">
      <c r="M239" s="34"/>
    </row>
    <row r="240" spans="13:13" x14ac:dyDescent="0.25">
      <c r="M240" s="34"/>
    </row>
    <row r="241" spans="13:13" x14ac:dyDescent="0.25">
      <c r="M241" s="34"/>
    </row>
    <row r="242" spans="13:13" x14ac:dyDescent="0.25">
      <c r="M242" s="34"/>
    </row>
    <row r="243" spans="13:13" x14ac:dyDescent="0.25">
      <c r="M243" s="34"/>
    </row>
    <row r="244" spans="13:13" x14ac:dyDescent="0.25">
      <c r="M244" s="34"/>
    </row>
    <row r="245" spans="13:13" x14ac:dyDescent="0.25">
      <c r="M245" s="34"/>
    </row>
    <row r="246" spans="13:13" x14ac:dyDescent="0.25">
      <c r="M246" s="34"/>
    </row>
    <row r="247" spans="13:13" x14ac:dyDescent="0.25">
      <c r="M247" s="34"/>
    </row>
    <row r="248" spans="13:13" x14ac:dyDescent="0.25">
      <c r="M248" s="34"/>
    </row>
    <row r="249" spans="13:13" x14ac:dyDescent="0.25">
      <c r="M249" s="34"/>
    </row>
    <row r="250" spans="13:13" x14ac:dyDescent="0.25">
      <c r="M250" s="34"/>
    </row>
    <row r="251" spans="13:13" x14ac:dyDescent="0.25">
      <c r="M251" s="34"/>
    </row>
    <row r="252" spans="13:13" x14ac:dyDescent="0.25">
      <c r="M252" s="34"/>
    </row>
    <row r="253" spans="13:13" x14ac:dyDescent="0.25">
      <c r="M253" s="34"/>
    </row>
    <row r="254" spans="13:13" x14ac:dyDescent="0.25">
      <c r="M254" s="34"/>
    </row>
    <row r="255" spans="13:13" x14ac:dyDescent="0.25">
      <c r="M255" s="34"/>
    </row>
    <row r="256" spans="13:13" x14ac:dyDescent="0.25">
      <c r="M256" s="34"/>
    </row>
    <row r="257" spans="13:13" x14ac:dyDescent="0.25">
      <c r="M257" s="34"/>
    </row>
    <row r="258" spans="13:13" x14ac:dyDescent="0.25">
      <c r="M258" s="34"/>
    </row>
    <row r="259" spans="13:13" x14ac:dyDescent="0.25">
      <c r="M259" s="34"/>
    </row>
    <row r="260" spans="13:13" x14ac:dyDescent="0.25">
      <c r="M260" s="34"/>
    </row>
    <row r="261" spans="13:13" x14ac:dyDescent="0.25">
      <c r="M261" s="34"/>
    </row>
    <row r="262" spans="13:13" x14ac:dyDescent="0.25">
      <c r="M262" s="34"/>
    </row>
    <row r="263" spans="13:13" x14ac:dyDescent="0.25">
      <c r="M263" s="34"/>
    </row>
    <row r="264" spans="13:13" x14ac:dyDescent="0.25">
      <c r="M264" s="34"/>
    </row>
    <row r="265" spans="13:13" x14ac:dyDescent="0.25">
      <c r="M265" s="34"/>
    </row>
    <row r="266" spans="13:13" x14ac:dyDescent="0.25">
      <c r="M266" s="34"/>
    </row>
    <row r="267" spans="13:13" x14ac:dyDescent="0.25">
      <c r="M267" s="34"/>
    </row>
    <row r="268" spans="13:13" x14ac:dyDescent="0.25">
      <c r="M268" s="34"/>
    </row>
    <row r="269" spans="13:13" x14ac:dyDescent="0.25">
      <c r="M269" s="34"/>
    </row>
    <row r="270" spans="13:13" x14ac:dyDescent="0.25">
      <c r="M270" s="34"/>
    </row>
    <row r="271" spans="13:13" x14ac:dyDescent="0.25">
      <c r="M271" s="34"/>
    </row>
    <row r="272" spans="13:13" x14ac:dyDescent="0.25">
      <c r="M272" s="34"/>
    </row>
    <row r="273" spans="13:13" x14ac:dyDescent="0.25">
      <c r="M273" s="34"/>
    </row>
    <row r="274" spans="13:13" x14ac:dyDescent="0.25">
      <c r="M274" s="34"/>
    </row>
    <row r="275" spans="13:13" x14ac:dyDescent="0.25">
      <c r="M275" s="34"/>
    </row>
    <row r="276" spans="13:13" x14ac:dyDescent="0.25">
      <c r="M276" s="34"/>
    </row>
    <row r="277" spans="13:13" x14ac:dyDescent="0.25">
      <c r="M277" s="34"/>
    </row>
    <row r="278" spans="13:13" x14ac:dyDescent="0.25">
      <c r="M278" s="34"/>
    </row>
    <row r="279" spans="13:13" x14ac:dyDescent="0.25">
      <c r="M279" s="34"/>
    </row>
    <row r="280" spans="13:13" x14ac:dyDescent="0.25">
      <c r="M280" s="34"/>
    </row>
    <row r="281" spans="13:13" x14ac:dyDescent="0.25">
      <c r="M281" s="34"/>
    </row>
    <row r="282" spans="13:13" x14ac:dyDescent="0.25">
      <c r="M282" s="34"/>
    </row>
    <row r="283" spans="13:13" x14ac:dyDescent="0.25">
      <c r="M283" s="34"/>
    </row>
    <row r="284" spans="13:13" x14ac:dyDescent="0.25">
      <c r="M284" s="34"/>
    </row>
    <row r="285" spans="13:13" x14ac:dyDescent="0.25">
      <c r="M285" s="34"/>
    </row>
    <row r="286" spans="13:13" x14ac:dyDescent="0.25">
      <c r="M286" s="34"/>
    </row>
    <row r="287" spans="13:13" x14ac:dyDescent="0.25">
      <c r="M287" s="34"/>
    </row>
    <row r="288" spans="13:13" x14ac:dyDescent="0.25">
      <c r="M288" s="34"/>
    </row>
    <row r="289" spans="13:13" x14ac:dyDescent="0.25">
      <c r="M289" s="34"/>
    </row>
    <row r="290" spans="13:13" x14ac:dyDescent="0.25">
      <c r="M290" s="34"/>
    </row>
    <row r="291" spans="13:13" x14ac:dyDescent="0.25">
      <c r="M291" s="34"/>
    </row>
    <row r="292" spans="13:13" x14ac:dyDescent="0.25">
      <c r="M292" s="34"/>
    </row>
    <row r="293" spans="13:13" x14ac:dyDescent="0.25">
      <c r="M293" s="34"/>
    </row>
    <row r="294" spans="13:13" x14ac:dyDescent="0.25">
      <c r="M294" s="34"/>
    </row>
    <row r="295" spans="13:13" x14ac:dyDescent="0.25">
      <c r="M295" s="34"/>
    </row>
    <row r="296" spans="13:13" x14ac:dyDescent="0.25">
      <c r="M296" s="34"/>
    </row>
    <row r="297" spans="13:13" x14ac:dyDescent="0.25">
      <c r="M297" s="34"/>
    </row>
    <row r="298" spans="13:13" x14ac:dyDescent="0.25">
      <c r="M298" s="34"/>
    </row>
    <row r="299" spans="13:13" x14ac:dyDescent="0.25">
      <c r="M299" s="34"/>
    </row>
    <row r="300" spans="13:13" x14ac:dyDescent="0.25">
      <c r="M300" s="34"/>
    </row>
    <row r="301" spans="13:13" x14ac:dyDescent="0.25">
      <c r="M301" s="34"/>
    </row>
    <row r="302" spans="13:13" x14ac:dyDescent="0.25">
      <c r="M302" s="34"/>
    </row>
    <row r="303" spans="13:13" x14ac:dyDescent="0.25">
      <c r="M303" s="34"/>
    </row>
    <row r="304" spans="13:13" x14ac:dyDescent="0.25">
      <c r="M304" s="34"/>
    </row>
    <row r="305" spans="13:13" x14ac:dyDescent="0.25">
      <c r="M305" s="34"/>
    </row>
    <row r="306" spans="13:13" x14ac:dyDescent="0.25">
      <c r="M306" s="34"/>
    </row>
    <row r="307" spans="13:13" x14ac:dyDescent="0.25">
      <c r="M307" s="34"/>
    </row>
    <row r="308" spans="13:13" x14ac:dyDescent="0.25">
      <c r="M308" s="34"/>
    </row>
    <row r="309" spans="13:13" x14ac:dyDescent="0.25">
      <c r="M309" s="34"/>
    </row>
    <row r="310" spans="13:13" x14ac:dyDescent="0.25">
      <c r="M310" s="34"/>
    </row>
    <row r="311" spans="13:13" x14ac:dyDescent="0.25">
      <c r="M311" s="34"/>
    </row>
    <row r="312" spans="13:13" x14ac:dyDescent="0.25">
      <c r="M312" s="34"/>
    </row>
    <row r="313" spans="13:13" x14ac:dyDescent="0.25">
      <c r="M313" s="34"/>
    </row>
    <row r="314" spans="13:13" x14ac:dyDescent="0.25">
      <c r="M314" s="34"/>
    </row>
    <row r="315" spans="13:13" x14ac:dyDescent="0.25">
      <c r="M315" s="34"/>
    </row>
    <row r="316" spans="13:13" x14ac:dyDescent="0.25">
      <c r="M316" s="34"/>
    </row>
    <row r="317" spans="13:13" x14ac:dyDescent="0.25">
      <c r="M317" s="34"/>
    </row>
    <row r="318" spans="13:13" x14ac:dyDescent="0.25">
      <c r="M318" s="34"/>
    </row>
    <row r="319" spans="13:13" x14ac:dyDescent="0.25">
      <c r="M319" s="34"/>
    </row>
    <row r="320" spans="13:13" x14ac:dyDescent="0.25">
      <c r="M320" s="34"/>
    </row>
    <row r="321" spans="13:13" x14ac:dyDescent="0.25">
      <c r="M321" s="34"/>
    </row>
    <row r="322" spans="13:13" x14ac:dyDescent="0.25">
      <c r="M322" s="34"/>
    </row>
    <row r="323" spans="13:13" x14ac:dyDescent="0.25">
      <c r="M323" s="34"/>
    </row>
    <row r="324" spans="13:13" x14ac:dyDescent="0.25">
      <c r="M324" s="34"/>
    </row>
    <row r="325" spans="13:13" x14ac:dyDescent="0.25">
      <c r="M325" s="34"/>
    </row>
    <row r="326" spans="13:13" x14ac:dyDescent="0.25">
      <c r="M326" s="34"/>
    </row>
    <row r="327" spans="13:13" x14ac:dyDescent="0.25">
      <c r="M327" s="34"/>
    </row>
    <row r="328" spans="13:13" x14ac:dyDescent="0.25">
      <c r="M328" s="34"/>
    </row>
    <row r="329" spans="13:13" x14ac:dyDescent="0.25">
      <c r="M329" s="34"/>
    </row>
    <row r="330" spans="13:13" x14ac:dyDescent="0.25">
      <c r="M330" s="34"/>
    </row>
    <row r="331" spans="13:13" x14ac:dyDescent="0.25">
      <c r="M331" s="34"/>
    </row>
    <row r="332" spans="13:13" x14ac:dyDescent="0.25">
      <c r="M332" s="34"/>
    </row>
    <row r="333" spans="13:13" x14ac:dyDescent="0.25">
      <c r="M333" s="34"/>
    </row>
    <row r="334" spans="13:13" x14ac:dyDescent="0.25">
      <c r="M334" s="34"/>
    </row>
    <row r="335" spans="13:13" x14ac:dyDescent="0.25">
      <c r="M335" s="34"/>
    </row>
    <row r="336" spans="13:13" x14ac:dyDescent="0.25">
      <c r="M336" s="34"/>
    </row>
    <row r="337" spans="13:13" x14ac:dyDescent="0.25">
      <c r="M337" s="34"/>
    </row>
    <row r="338" spans="13:13" x14ac:dyDescent="0.25">
      <c r="M338" s="34"/>
    </row>
    <row r="339" spans="13:13" x14ac:dyDescent="0.25">
      <c r="M339" s="34"/>
    </row>
    <row r="340" spans="13:13" x14ac:dyDescent="0.25">
      <c r="M340" s="34"/>
    </row>
    <row r="341" spans="13:13" x14ac:dyDescent="0.25">
      <c r="M341" s="34"/>
    </row>
    <row r="342" spans="13:13" x14ac:dyDescent="0.25">
      <c r="M342" s="34"/>
    </row>
    <row r="343" spans="13:13" x14ac:dyDescent="0.25">
      <c r="M343" s="34"/>
    </row>
    <row r="344" spans="13:13" x14ac:dyDescent="0.25">
      <c r="M344" s="34"/>
    </row>
    <row r="345" spans="13:13" x14ac:dyDescent="0.25">
      <c r="M345" s="34"/>
    </row>
    <row r="346" spans="13:13" x14ac:dyDescent="0.25">
      <c r="M346" s="34"/>
    </row>
    <row r="347" spans="13:13" x14ac:dyDescent="0.25">
      <c r="M347" s="34"/>
    </row>
    <row r="348" spans="13:13" x14ac:dyDescent="0.25">
      <c r="M348" s="34"/>
    </row>
    <row r="349" spans="13:13" x14ac:dyDescent="0.25">
      <c r="M349" s="34"/>
    </row>
    <row r="350" spans="13:13" x14ac:dyDescent="0.25">
      <c r="M350" s="34"/>
    </row>
    <row r="351" spans="13:13" x14ac:dyDescent="0.25">
      <c r="M351" s="34"/>
    </row>
    <row r="352" spans="13:13" x14ac:dyDescent="0.25">
      <c r="M352" s="34"/>
    </row>
    <row r="353" spans="13:13" x14ac:dyDescent="0.25">
      <c r="M353" s="34"/>
    </row>
    <row r="354" spans="13:13" x14ac:dyDescent="0.25">
      <c r="M354" s="34"/>
    </row>
    <row r="355" spans="13:13" x14ac:dyDescent="0.25">
      <c r="M355" s="34"/>
    </row>
    <row r="356" spans="13:13" x14ac:dyDescent="0.25">
      <c r="M356" s="34"/>
    </row>
    <row r="357" spans="13:13" x14ac:dyDescent="0.25">
      <c r="M357" s="34"/>
    </row>
    <row r="358" spans="13:13" x14ac:dyDescent="0.25">
      <c r="M358" s="34"/>
    </row>
    <row r="359" spans="13:13" x14ac:dyDescent="0.25">
      <c r="M359" s="34"/>
    </row>
    <row r="360" spans="13:13" x14ac:dyDescent="0.25">
      <c r="M360" s="34"/>
    </row>
    <row r="361" spans="13:13" x14ac:dyDescent="0.25">
      <c r="M361" s="34"/>
    </row>
    <row r="362" spans="13:13" x14ac:dyDescent="0.25">
      <c r="M362" s="34"/>
    </row>
    <row r="363" spans="13:13" x14ac:dyDescent="0.25">
      <c r="M363" s="34"/>
    </row>
    <row r="364" spans="13:13" x14ac:dyDescent="0.25">
      <c r="M364" s="34"/>
    </row>
    <row r="365" spans="13:13" x14ac:dyDescent="0.25">
      <c r="M365" s="34"/>
    </row>
    <row r="366" spans="13:13" x14ac:dyDescent="0.25">
      <c r="M366" s="34"/>
    </row>
    <row r="367" spans="13:13" x14ac:dyDescent="0.25">
      <c r="M367" s="34"/>
    </row>
    <row r="368" spans="13:13" x14ac:dyDescent="0.25">
      <c r="M368" s="34"/>
    </row>
    <row r="369" spans="13:13" x14ac:dyDescent="0.25">
      <c r="M369" s="34"/>
    </row>
    <row r="370" spans="13:13" x14ac:dyDescent="0.25">
      <c r="M370" s="34"/>
    </row>
    <row r="371" spans="13:13" x14ac:dyDescent="0.25">
      <c r="M371" s="34"/>
    </row>
    <row r="372" spans="13:13" x14ac:dyDescent="0.25">
      <c r="M372" s="34"/>
    </row>
    <row r="373" spans="13:13" x14ac:dyDescent="0.25">
      <c r="M373" s="34"/>
    </row>
    <row r="374" spans="13:13" x14ac:dyDescent="0.25">
      <c r="M374" s="34"/>
    </row>
    <row r="375" spans="13:13" x14ac:dyDescent="0.25">
      <c r="M375" s="34"/>
    </row>
    <row r="376" spans="13:13" x14ac:dyDescent="0.25">
      <c r="M376" s="34"/>
    </row>
    <row r="377" spans="13:13" x14ac:dyDescent="0.25">
      <c r="M377" s="34"/>
    </row>
    <row r="378" spans="13:13" x14ac:dyDescent="0.25">
      <c r="M378" s="34"/>
    </row>
    <row r="379" spans="13:13" x14ac:dyDescent="0.25">
      <c r="M379" s="34"/>
    </row>
    <row r="380" spans="13:13" x14ac:dyDescent="0.25">
      <c r="M380" s="34"/>
    </row>
    <row r="381" spans="13:13" x14ac:dyDescent="0.25">
      <c r="M381" s="34"/>
    </row>
    <row r="382" spans="13:13" x14ac:dyDescent="0.25">
      <c r="M382" s="34"/>
    </row>
    <row r="383" spans="13:13" x14ac:dyDescent="0.25">
      <c r="M383" s="34"/>
    </row>
    <row r="384" spans="13:13" x14ac:dyDescent="0.25">
      <c r="M384" s="34"/>
    </row>
    <row r="385" spans="13:13" x14ac:dyDescent="0.25">
      <c r="M385" s="34"/>
    </row>
    <row r="386" spans="13:13" x14ac:dyDescent="0.25">
      <c r="M386" s="34"/>
    </row>
    <row r="387" spans="13:13" x14ac:dyDescent="0.25">
      <c r="M387" s="34"/>
    </row>
    <row r="388" spans="13:13" x14ac:dyDescent="0.25">
      <c r="M388" s="34"/>
    </row>
    <row r="389" spans="13:13" x14ac:dyDescent="0.25">
      <c r="M389" s="34"/>
    </row>
    <row r="390" spans="13:13" x14ac:dyDescent="0.25">
      <c r="M390" s="34"/>
    </row>
    <row r="391" spans="13:13" x14ac:dyDescent="0.25">
      <c r="M391" s="34"/>
    </row>
    <row r="392" spans="13:13" x14ac:dyDescent="0.25">
      <c r="M392" s="34"/>
    </row>
    <row r="393" spans="13:13" x14ac:dyDescent="0.25">
      <c r="M393" s="34"/>
    </row>
    <row r="394" spans="13:13" x14ac:dyDescent="0.25">
      <c r="M394" s="34"/>
    </row>
    <row r="395" spans="13:13" x14ac:dyDescent="0.25">
      <c r="M395" s="34"/>
    </row>
    <row r="396" spans="13:13" x14ac:dyDescent="0.25">
      <c r="M396" s="34"/>
    </row>
    <row r="397" spans="13:13" x14ac:dyDescent="0.25">
      <c r="M397" s="34"/>
    </row>
    <row r="398" spans="13:13" x14ac:dyDescent="0.25">
      <c r="M398" s="34"/>
    </row>
    <row r="399" spans="13:13" x14ac:dyDescent="0.25">
      <c r="M399" s="34"/>
    </row>
    <row r="400" spans="13:13" x14ac:dyDescent="0.25">
      <c r="M400" s="34"/>
    </row>
    <row r="401" spans="13:13" x14ac:dyDescent="0.25">
      <c r="M401" s="34"/>
    </row>
    <row r="402" spans="13:13" x14ac:dyDescent="0.25">
      <c r="M402" s="34"/>
    </row>
    <row r="403" spans="13:13" x14ac:dyDescent="0.25">
      <c r="M403" s="34"/>
    </row>
    <row r="404" spans="13:13" x14ac:dyDescent="0.25">
      <c r="M404" s="34"/>
    </row>
    <row r="405" spans="13:13" x14ac:dyDescent="0.25">
      <c r="M405" s="34"/>
    </row>
    <row r="406" spans="13:13" x14ac:dyDescent="0.25">
      <c r="M406" s="34"/>
    </row>
    <row r="407" spans="13:13" x14ac:dyDescent="0.25">
      <c r="M407" s="34"/>
    </row>
    <row r="408" spans="13:13" x14ac:dyDescent="0.25">
      <c r="M408" s="34"/>
    </row>
    <row r="409" spans="13:13" x14ac:dyDescent="0.25">
      <c r="M409" s="34"/>
    </row>
    <row r="410" spans="13:13" x14ac:dyDescent="0.25">
      <c r="M410" s="34"/>
    </row>
    <row r="411" spans="13:13" x14ac:dyDescent="0.25">
      <c r="M411" s="34"/>
    </row>
    <row r="412" spans="13:13" x14ac:dyDescent="0.25">
      <c r="M412" s="34"/>
    </row>
    <row r="413" spans="13:13" x14ac:dyDescent="0.25">
      <c r="M413" s="34"/>
    </row>
    <row r="414" spans="13:13" x14ac:dyDescent="0.25">
      <c r="M414" s="34"/>
    </row>
    <row r="415" spans="13:13" x14ac:dyDescent="0.25">
      <c r="M415" s="34"/>
    </row>
    <row r="416" spans="13:13" x14ac:dyDescent="0.25">
      <c r="M416" s="34"/>
    </row>
    <row r="417" spans="13:13" x14ac:dyDescent="0.25">
      <c r="M417" s="34"/>
    </row>
    <row r="418" spans="13:13" x14ac:dyDescent="0.25">
      <c r="M418" s="34"/>
    </row>
    <row r="419" spans="13:13" x14ac:dyDescent="0.25">
      <c r="M419" s="34"/>
    </row>
    <row r="420" spans="13:13" x14ac:dyDescent="0.25">
      <c r="M420" s="34"/>
    </row>
    <row r="421" spans="13:13" x14ac:dyDescent="0.25">
      <c r="M421" s="34"/>
    </row>
    <row r="422" spans="13:13" x14ac:dyDescent="0.25">
      <c r="M422" s="34"/>
    </row>
    <row r="423" spans="13:13" x14ac:dyDescent="0.25">
      <c r="M423" s="34"/>
    </row>
    <row r="424" spans="13:13" x14ac:dyDescent="0.25">
      <c r="M424" s="34"/>
    </row>
    <row r="425" spans="13:13" x14ac:dyDescent="0.25">
      <c r="M425" s="34"/>
    </row>
    <row r="426" spans="13:13" x14ac:dyDescent="0.25">
      <c r="M426" s="34"/>
    </row>
    <row r="427" spans="13:13" x14ac:dyDescent="0.25">
      <c r="M427" s="34"/>
    </row>
    <row r="428" spans="13:13" x14ac:dyDescent="0.25">
      <c r="M428" s="34"/>
    </row>
    <row r="429" spans="13:13" x14ac:dyDescent="0.25">
      <c r="M429" s="34"/>
    </row>
    <row r="430" spans="13:13" x14ac:dyDescent="0.25">
      <c r="M430" s="34"/>
    </row>
    <row r="431" spans="13:13" x14ac:dyDescent="0.25">
      <c r="M431" s="34"/>
    </row>
    <row r="432" spans="13:13" x14ac:dyDescent="0.25">
      <c r="M432" s="34"/>
    </row>
    <row r="433" spans="13:13" x14ac:dyDescent="0.25">
      <c r="M433" s="34"/>
    </row>
    <row r="434" spans="13:13" x14ac:dyDescent="0.25">
      <c r="M434" s="34"/>
    </row>
    <row r="435" spans="13:13" x14ac:dyDescent="0.25">
      <c r="M435" s="34"/>
    </row>
    <row r="436" spans="13:13" x14ac:dyDescent="0.25">
      <c r="M436" s="34"/>
    </row>
    <row r="437" spans="13:13" x14ac:dyDescent="0.25">
      <c r="M437" s="34"/>
    </row>
    <row r="438" spans="13:13" x14ac:dyDescent="0.25">
      <c r="M438" s="34"/>
    </row>
    <row r="439" spans="13:13" x14ac:dyDescent="0.25">
      <c r="M439" s="34"/>
    </row>
    <row r="440" spans="13:13" x14ac:dyDescent="0.25">
      <c r="M440" s="34"/>
    </row>
    <row r="441" spans="13:13" x14ac:dyDescent="0.25">
      <c r="M441" s="34"/>
    </row>
    <row r="442" spans="13:13" x14ac:dyDescent="0.25">
      <c r="M442" s="34"/>
    </row>
    <row r="443" spans="13:13" x14ac:dyDescent="0.25">
      <c r="M443" s="34"/>
    </row>
    <row r="444" spans="13:13" x14ac:dyDescent="0.25">
      <c r="M444" s="34"/>
    </row>
    <row r="445" spans="13:13" x14ac:dyDescent="0.25">
      <c r="M445" s="34"/>
    </row>
    <row r="446" spans="13:13" x14ac:dyDescent="0.25">
      <c r="M446" s="34"/>
    </row>
    <row r="447" spans="13:13" x14ac:dyDescent="0.25">
      <c r="M447" s="34"/>
    </row>
    <row r="448" spans="13:13" x14ac:dyDescent="0.25">
      <c r="M448" s="34"/>
    </row>
    <row r="449" spans="13:13" x14ac:dyDescent="0.25">
      <c r="M449" s="34"/>
    </row>
    <row r="450" spans="13:13" x14ac:dyDescent="0.25">
      <c r="M450" s="34"/>
    </row>
    <row r="451" spans="13:13" x14ac:dyDescent="0.25">
      <c r="M451" s="34"/>
    </row>
    <row r="452" spans="13:13" x14ac:dyDescent="0.25">
      <c r="M452" s="34"/>
    </row>
    <row r="453" spans="13:13" x14ac:dyDescent="0.25">
      <c r="M453" s="34"/>
    </row>
    <row r="454" spans="13:13" x14ac:dyDescent="0.25">
      <c r="M454" s="34"/>
    </row>
    <row r="455" spans="13:13" x14ac:dyDescent="0.25">
      <c r="M455" s="34"/>
    </row>
    <row r="456" spans="13:13" x14ac:dyDescent="0.25">
      <c r="M456" s="34"/>
    </row>
    <row r="457" spans="13:13" x14ac:dyDescent="0.25">
      <c r="M457" s="34"/>
    </row>
    <row r="458" spans="13:13" x14ac:dyDescent="0.25">
      <c r="M458" s="34"/>
    </row>
    <row r="459" spans="13:13" x14ac:dyDescent="0.25">
      <c r="M459" s="34"/>
    </row>
    <row r="460" spans="13:13" x14ac:dyDescent="0.25">
      <c r="M460" s="34"/>
    </row>
    <row r="461" spans="13:13" x14ac:dyDescent="0.25">
      <c r="M461" s="34"/>
    </row>
    <row r="462" spans="13:13" x14ac:dyDescent="0.25">
      <c r="M462" s="34"/>
    </row>
    <row r="463" spans="13:13" x14ac:dyDescent="0.25">
      <c r="M463" s="34"/>
    </row>
    <row r="464" spans="13:13" x14ac:dyDescent="0.25">
      <c r="M464" s="34"/>
    </row>
    <row r="465" spans="13:13" x14ac:dyDescent="0.25">
      <c r="M465" s="34"/>
    </row>
    <row r="466" spans="13:13" x14ac:dyDescent="0.25">
      <c r="M466" s="34"/>
    </row>
    <row r="467" spans="13:13" x14ac:dyDescent="0.25">
      <c r="M467" s="34"/>
    </row>
    <row r="468" spans="13:13" x14ac:dyDescent="0.25">
      <c r="M468" s="34"/>
    </row>
    <row r="469" spans="13:13" x14ac:dyDescent="0.25">
      <c r="M469" s="34"/>
    </row>
    <row r="470" spans="13:13" x14ac:dyDescent="0.25">
      <c r="M470" s="34"/>
    </row>
    <row r="471" spans="13:13" x14ac:dyDescent="0.25">
      <c r="M471" s="34"/>
    </row>
    <row r="472" spans="13:13" x14ac:dyDescent="0.25">
      <c r="M472" s="34"/>
    </row>
    <row r="473" spans="13:13" x14ac:dyDescent="0.25">
      <c r="M473" s="34"/>
    </row>
    <row r="474" spans="13:13" x14ac:dyDescent="0.25">
      <c r="M474" s="34"/>
    </row>
    <row r="475" spans="13:13" x14ac:dyDescent="0.25">
      <c r="M475" s="34"/>
    </row>
    <row r="476" spans="13:13" x14ac:dyDescent="0.25">
      <c r="M476" s="34"/>
    </row>
    <row r="477" spans="13:13" x14ac:dyDescent="0.25">
      <c r="M477" s="34"/>
    </row>
    <row r="478" spans="13:13" x14ac:dyDescent="0.25">
      <c r="M478" s="34"/>
    </row>
    <row r="479" spans="13:13" x14ac:dyDescent="0.25">
      <c r="M479" s="34"/>
    </row>
    <row r="480" spans="13:13" x14ac:dyDescent="0.25">
      <c r="M480" s="34"/>
    </row>
    <row r="481" spans="13:13" x14ac:dyDescent="0.25">
      <c r="M481" s="34"/>
    </row>
    <row r="482" spans="13:13" x14ac:dyDescent="0.25">
      <c r="M482" s="34"/>
    </row>
    <row r="483" spans="13:13" x14ac:dyDescent="0.25">
      <c r="M483" s="34"/>
    </row>
    <row r="484" spans="13:13" x14ac:dyDescent="0.25">
      <c r="M484" s="34"/>
    </row>
    <row r="485" spans="13:13" x14ac:dyDescent="0.25">
      <c r="M485" s="34"/>
    </row>
    <row r="486" spans="13:13" x14ac:dyDescent="0.25">
      <c r="M486" s="34"/>
    </row>
    <row r="487" spans="13:13" x14ac:dyDescent="0.25">
      <c r="M487" s="34"/>
    </row>
    <row r="488" spans="13:13" x14ac:dyDescent="0.25">
      <c r="M488" s="34"/>
    </row>
    <row r="489" spans="13:13" x14ac:dyDescent="0.25">
      <c r="M489" s="34"/>
    </row>
    <row r="490" spans="13:13" x14ac:dyDescent="0.25">
      <c r="M490" s="34"/>
    </row>
    <row r="491" spans="13:13" x14ac:dyDescent="0.25">
      <c r="M491" s="34"/>
    </row>
    <row r="492" spans="13:13" x14ac:dyDescent="0.25">
      <c r="M492" s="34"/>
    </row>
    <row r="493" spans="13:13" x14ac:dyDescent="0.25">
      <c r="M493" s="34"/>
    </row>
    <row r="494" spans="13:13" x14ac:dyDescent="0.25">
      <c r="M494" s="34"/>
    </row>
    <row r="495" spans="13:13" x14ac:dyDescent="0.25">
      <c r="M495" s="34"/>
    </row>
    <row r="496" spans="13:13" x14ac:dyDescent="0.25">
      <c r="M496" s="34"/>
    </row>
    <row r="497" spans="13:13" x14ac:dyDescent="0.25">
      <c r="M497" s="34"/>
    </row>
    <row r="498" spans="13:13" x14ac:dyDescent="0.25">
      <c r="M498" s="34"/>
    </row>
    <row r="499" spans="13:13" x14ac:dyDescent="0.25">
      <c r="M499" s="34"/>
    </row>
    <row r="500" spans="13:13" x14ac:dyDescent="0.25">
      <c r="M500" s="34"/>
    </row>
    <row r="501" spans="13:13" x14ac:dyDescent="0.25">
      <c r="M501" s="34"/>
    </row>
    <row r="502" spans="13:13" x14ac:dyDescent="0.25">
      <c r="M502" s="34"/>
    </row>
    <row r="503" spans="13:13" x14ac:dyDescent="0.25">
      <c r="M503" s="34"/>
    </row>
    <row r="504" spans="13:13" x14ac:dyDescent="0.25">
      <c r="M504" s="34"/>
    </row>
    <row r="505" spans="13:13" x14ac:dyDescent="0.25">
      <c r="M505" s="34"/>
    </row>
    <row r="506" spans="13:13" x14ac:dyDescent="0.25">
      <c r="M506" s="34"/>
    </row>
    <row r="507" spans="13:13" x14ac:dyDescent="0.25">
      <c r="M507" s="34"/>
    </row>
    <row r="508" spans="13:13" x14ac:dyDescent="0.25">
      <c r="M508" s="34"/>
    </row>
    <row r="509" spans="13:13" x14ac:dyDescent="0.25">
      <c r="M509" s="34"/>
    </row>
    <row r="510" spans="13:13" x14ac:dyDescent="0.25">
      <c r="M510" s="34"/>
    </row>
    <row r="511" spans="13:13" x14ac:dyDescent="0.25">
      <c r="M511" s="34"/>
    </row>
    <row r="512" spans="13:13" x14ac:dyDescent="0.25">
      <c r="M512" s="34"/>
    </row>
    <row r="513" spans="13:13" x14ac:dyDescent="0.25">
      <c r="M513" s="34"/>
    </row>
    <row r="514" spans="13:13" x14ac:dyDescent="0.25">
      <c r="M514" s="34"/>
    </row>
    <row r="515" spans="13:13" x14ac:dyDescent="0.25">
      <c r="M515" s="34"/>
    </row>
    <row r="516" spans="13:13" x14ac:dyDescent="0.25">
      <c r="M516" s="34"/>
    </row>
    <row r="517" spans="13:13" x14ac:dyDescent="0.25">
      <c r="M517" s="34"/>
    </row>
    <row r="518" spans="13:13" x14ac:dyDescent="0.25">
      <c r="M518" s="34"/>
    </row>
    <row r="519" spans="13:13" x14ac:dyDescent="0.25">
      <c r="M519" s="34"/>
    </row>
    <row r="520" spans="13:13" x14ac:dyDescent="0.25">
      <c r="M520" s="34"/>
    </row>
    <row r="521" spans="13:13" x14ac:dyDescent="0.25">
      <c r="M521" s="34"/>
    </row>
    <row r="522" spans="13:13" x14ac:dyDescent="0.25">
      <c r="M522" s="34"/>
    </row>
    <row r="523" spans="13:13" x14ac:dyDescent="0.25">
      <c r="M523" s="34"/>
    </row>
    <row r="524" spans="13:13" x14ac:dyDescent="0.25">
      <c r="M524" s="34"/>
    </row>
    <row r="525" spans="13:13" x14ac:dyDescent="0.25">
      <c r="M525" s="34"/>
    </row>
    <row r="526" spans="13:13" x14ac:dyDescent="0.25">
      <c r="M526" s="34"/>
    </row>
    <row r="527" spans="13:13" x14ac:dyDescent="0.25">
      <c r="M527" s="34"/>
    </row>
    <row r="528" spans="13:13" x14ac:dyDescent="0.25">
      <c r="M528" s="34"/>
    </row>
    <row r="529" spans="13:13" x14ac:dyDescent="0.25">
      <c r="M529" s="34"/>
    </row>
    <row r="530" spans="13:13" x14ac:dyDescent="0.25">
      <c r="M530" s="34"/>
    </row>
    <row r="531" spans="13:13" x14ac:dyDescent="0.25">
      <c r="M531" s="34"/>
    </row>
    <row r="532" spans="13:13" x14ac:dyDescent="0.25">
      <c r="M532" s="34"/>
    </row>
    <row r="533" spans="13:13" x14ac:dyDescent="0.25">
      <c r="M533" s="34"/>
    </row>
    <row r="534" spans="13:13" x14ac:dyDescent="0.25">
      <c r="M534" s="34"/>
    </row>
    <row r="535" spans="13:13" x14ac:dyDescent="0.25">
      <c r="M535" s="34"/>
    </row>
    <row r="536" spans="13:13" x14ac:dyDescent="0.25">
      <c r="M536" s="34"/>
    </row>
    <row r="537" spans="13:13" x14ac:dyDescent="0.25">
      <c r="M537" s="34"/>
    </row>
    <row r="538" spans="13:13" x14ac:dyDescent="0.25">
      <c r="M538" s="34"/>
    </row>
    <row r="539" spans="13:13" x14ac:dyDescent="0.25">
      <c r="M539" s="34"/>
    </row>
    <row r="540" spans="13:13" x14ac:dyDescent="0.25">
      <c r="M540" s="34"/>
    </row>
    <row r="541" spans="13:13" x14ac:dyDescent="0.25">
      <c r="M541" s="34"/>
    </row>
    <row r="542" spans="13:13" x14ac:dyDescent="0.25">
      <c r="M542" s="34"/>
    </row>
    <row r="543" spans="13:13" x14ac:dyDescent="0.25">
      <c r="M543" s="34"/>
    </row>
    <row r="544" spans="13:13" x14ac:dyDescent="0.25">
      <c r="M544" s="34"/>
    </row>
    <row r="545" spans="13:13" x14ac:dyDescent="0.25">
      <c r="M545" s="34"/>
    </row>
    <row r="546" spans="13:13" x14ac:dyDescent="0.25">
      <c r="M546" s="34"/>
    </row>
    <row r="547" spans="13:13" x14ac:dyDescent="0.25">
      <c r="M547" s="34"/>
    </row>
    <row r="548" spans="13:13" x14ac:dyDescent="0.25">
      <c r="M548" s="34"/>
    </row>
    <row r="549" spans="13:13" x14ac:dyDescent="0.25">
      <c r="M549" s="34"/>
    </row>
    <row r="550" spans="13:13" x14ac:dyDescent="0.25">
      <c r="M550" s="34"/>
    </row>
    <row r="551" spans="13:13" x14ac:dyDescent="0.25">
      <c r="M551" s="34"/>
    </row>
    <row r="552" spans="13:13" x14ac:dyDescent="0.25">
      <c r="M552" s="34"/>
    </row>
    <row r="553" spans="13:13" x14ac:dyDescent="0.25">
      <c r="M553" s="34"/>
    </row>
    <row r="554" spans="13:13" x14ac:dyDescent="0.25">
      <c r="M554" s="34"/>
    </row>
    <row r="555" spans="13:13" x14ac:dyDescent="0.25">
      <c r="M555" s="34"/>
    </row>
    <row r="556" spans="13:13" x14ac:dyDescent="0.25">
      <c r="M556" s="34"/>
    </row>
    <row r="557" spans="13:13" x14ac:dyDescent="0.25">
      <c r="M557" s="34"/>
    </row>
    <row r="558" spans="13:13" x14ac:dyDescent="0.25">
      <c r="M558" s="34"/>
    </row>
    <row r="559" spans="13:13" x14ac:dyDescent="0.25">
      <c r="M559" s="34"/>
    </row>
    <row r="560" spans="13:13" x14ac:dyDescent="0.25">
      <c r="M560" s="34"/>
    </row>
    <row r="561" spans="13:13" x14ac:dyDescent="0.25">
      <c r="M561" s="34"/>
    </row>
    <row r="562" spans="13:13" x14ac:dyDescent="0.25">
      <c r="M562" s="34"/>
    </row>
    <row r="563" spans="13:13" x14ac:dyDescent="0.25">
      <c r="M563" s="34"/>
    </row>
    <row r="564" spans="13:13" x14ac:dyDescent="0.25">
      <c r="M564" s="34"/>
    </row>
    <row r="565" spans="13:13" x14ac:dyDescent="0.25">
      <c r="M565" s="34"/>
    </row>
    <row r="566" spans="13:13" x14ac:dyDescent="0.25">
      <c r="M566" s="34"/>
    </row>
    <row r="567" spans="13:13" x14ac:dyDescent="0.25">
      <c r="M567" s="34"/>
    </row>
    <row r="568" spans="13:13" x14ac:dyDescent="0.25">
      <c r="M568" s="34"/>
    </row>
    <row r="569" spans="13:13" x14ac:dyDescent="0.25">
      <c r="M569" s="34"/>
    </row>
    <row r="570" spans="13:13" x14ac:dyDescent="0.25">
      <c r="M570" s="34"/>
    </row>
    <row r="571" spans="13:13" x14ac:dyDescent="0.25">
      <c r="M571" s="34"/>
    </row>
    <row r="572" spans="13:13" x14ac:dyDescent="0.25">
      <c r="M572" s="34"/>
    </row>
    <row r="573" spans="13:13" x14ac:dyDescent="0.25">
      <c r="M573" s="34"/>
    </row>
    <row r="574" spans="13:13" x14ac:dyDescent="0.25">
      <c r="M574" s="34"/>
    </row>
    <row r="575" spans="13:13" x14ac:dyDescent="0.25">
      <c r="M575" s="34"/>
    </row>
    <row r="576" spans="13:13" x14ac:dyDescent="0.25">
      <c r="M576" s="34"/>
    </row>
    <row r="577" spans="13:13" x14ac:dyDescent="0.25">
      <c r="M577" s="34"/>
    </row>
    <row r="578" spans="13:13" x14ac:dyDescent="0.25">
      <c r="M578" s="34"/>
    </row>
    <row r="579" spans="13:13" x14ac:dyDescent="0.25">
      <c r="M579" s="34"/>
    </row>
    <row r="580" spans="13:13" x14ac:dyDescent="0.25">
      <c r="M580" s="34"/>
    </row>
    <row r="581" spans="13:13" x14ac:dyDescent="0.25">
      <c r="M581" s="34"/>
    </row>
    <row r="582" spans="13:13" x14ac:dyDescent="0.25">
      <c r="M582" s="34"/>
    </row>
    <row r="583" spans="13:13" x14ac:dyDescent="0.25">
      <c r="M583" s="34"/>
    </row>
    <row r="584" spans="13:13" x14ac:dyDescent="0.25">
      <c r="M584" s="34"/>
    </row>
    <row r="585" spans="13:13" x14ac:dyDescent="0.25">
      <c r="M585" s="34"/>
    </row>
    <row r="586" spans="13:13" x14ac:dyDescent="0.25">
      <c r="M586" s="34"/>
    </row>
    <row r="587" spans="13:13" x14ac:dyDescent="0.25">
      <c r="M587" s="34"/>
    </row>
    <row r="588" spans="13:13" x14ac:dyDescent="0.25">
      <c r="M588" s="34"/>
    </row>
    <row r="589" spans="13:13" x14ac:dyDescent="0.25">
      <c r="M589" s="34"/>
    </row>
    <row r="590" spans="13:13" x14ac:dyDescent="0.25">
      <c r="M590" s="34"/>
    </row>
    <row r="591" spans="13:13" x14ac:dyDescent="0.25">
      <c r="M591" s="34"/>
    </row>
    <row r="592" spans="13:13" x14ac:dyDescent="0.25">
      <c r="M592" s="34"/>
    </row>
    <row r="593" spans="13:13" x14ac:dyDescent="0.25">
      <c r="M593" s="34"/>
    </row>
    <row r="594" spans="13:13" x14ac:dyDescent="0.25">
      <c r="M594" s="34"/>
    </row>
    <row r="595" spans="13:13" x14ac:dyDescent="0.25">
      <c r="M595" s="34"/>
    </row>
    <row r="596" spans="13:13" x14ac:dyDescent="0.25">
      <c r="M596" s="34"/>
    </row>
    <row r="597" spans="13:13" x14ac:dyDescent="0.25">
      <c r="M597" s="34"/>
    </row>
    <row r="598" spans="13:13" x14ac:dyDescent="0.25">
      <c r="M598" s="34"/>
    </row>
    <row r="599" spans="13:13" x14ac:dyDescent="0.25">
      <c r="M599" s="34"/>
    </row>
    <row r="600" spans="13:13" x14ac:dyDescent="0.25">
      <c r="M600" s="34"/>
    </row>
    <row r="601" spans="13:13" x14ac:dyDescent="0.25">
      <c r="M601" s="34"/>
    </row>
    <row r="602" spans="13:13" x14ac:dyDescent="0.25">
      <c r="M602" s="34"/>
    </row>
    <row r="603" spans="13:13" x14ac:dyDescent="0.25">
      <c r="M603" s="34"/>
    </row>
    <row r="604" spans="13:13" x14ac:dyDescent="0.25">
      <c r="M604" s="34"/>
    </row>
    <row r="605" spans="13:13" x14ac:dyDescent="0.25">
      <c r="M605" s="34"/>
    </row>
    <row r="606" spans="13:13" x14ac:dyDescent="0.25">
      <c r="M606" s="34"/>
    </row>
    <row r="607" spans="13:13" x14ac:dyDescent="0.25">
      <c r="M607" s="34"/>
    </row>
    <row r="608" spans="13:13" x14ac:dyDescent="0.25">
      <c r="M608" s="34"/>
    </row>
    <row r="609" spans="13:13" x14ac:dyDescent="0.25">
      <c r="M609" s="34"/>
    </row>
    <row r="610" spans="13:13" x14ac:dyDescent="0.25">
      <c r="M610" s="34"/>
    </row>
    <row r="611" spans="13:13" x14ac:dyDescent="0.25">
      <c r="M611" s="34"/>
    </row>
    <row r="612" spans="13:13" x14ac:dyDescent="0.25">
      <c r="M612" s="34"/>
    </row>
    <row r="613" spans="13:13" x14ac:dyDescent="0.25">
      <c r="M613" s="34"/>
    </row>
    <row r="614" spans="13:13" x14ac:dyDescent="0.25">
      <c r="M614" s="34"/>
    </row>
    <row r="615" spans="13:13" x14ac:dyDescent="0.25">
      <c r="M615" s="34"/>
    </row>
    <row r="616" spans="13:13" x14ac:dyDescent="0.25">
      <c r="M616" s="34"/>
    </row>
    <row r="617" spans="13:13" x14ac:dyDescent="0.25">
      <c r="M617" s="34"/>
    </row>
    <row r="618" spans="13:13" x14ac:dyDescent="0.25">
      <c r="M618" s="34"/>
    </row>
    <row r="619" spans="13:13" x14ac:dyDescent="0.25">
      <c r="M619" s="34"/>
    </row>
    <row r="620" spans="13:13" x14ac:dyDescent="0.25">
      <c r="M620" s="34"/>
    </row>
    <row r="621" spans="13:13" x14ac:dyDescent="0.25">
      <c r="M621" s="34"/>
    </row>
    <row r="622" spans="13:13" x14ac:dyDescent="0.25">
      <c r="M622" s="34"/>
    </row>
    <row r="623" spans="13:13" x14ac:dyDescent="0.25">
      <c r="M623" s="34"/>
    </row>
    <row r="624" spans="13:13" x14ac:dyDescent="0.25">
      <c r="M624" s="34"/>
    </row>
    <row r="625" spans="13:13" x14ac:dyDescent="0.25">
      <c r="M625" s="34"/>
    </row>
    <row r="626" spans="13:13" x14ac:dyDescent="0.25">
      <c r="M626" s="34"/>
    </row>
    <row r="627" spans="13:13" x14ac:dyDescent="0.25">
      <c r="M627" s="34"/>
    </row>
    <row r="628" spans="13:13" x14ac:dyDescent="0.25">
      <c r="M628" s="34"/>
    </row>
    <row r="629" spans="13:13" x14ac:dyDescent="0.25">
      <c r="M629" s="34"/>
    </row>
    <row r="630" spans="13:13" x14ac:dyDescent="0.25">
      <c r="M630" s="34"/>
    </row>
    <row r="631" spans="13:13" x14ac:dyDescent="0.25">
      <c r="M631" s="34"/>
    </row>
    <row r="632" spans="13:13" x14ac:dyDescent="0.25">
      <c r="M632" s="34"/>
    </row>
    <row r="633" spans="13:13" x14ac:dyDescent="0.25">
      <c r="M633" s="34"/>
    </row>
    <row r="634" spans="13:13" x14ac:dyDescent="0.25">
      <c r="M634" s="34"/>
    </row>
    <row r="635" spans="13:13" x14ac:dyDescent="0.25">
      <c r="M635" s="34"/>
    </row>
    <row r="636" spans="13:13" x14ac:dyDescent="0.25">
      <c r="M636" s="34"/>
    </row>
    <row r="637" spans="13:13" x14ac:dyDescent="0.25">
      <c r="M637" s="34"/>
    </row>
    <row r="638" spans="13:13" x14ac:dyDescent="0.25">
      <c r="M638" s="34"/>
    </row>
    <row r="639" spans="13:13" x14ac:dyDescent="0.25">
      <c r="M639" s="34"/>
    </row>
    <row r="640" spans="13:13" x14ac:dyDescent="0.25">
      <c r="M640" s="34"/>
    </row>
    <row r="641" spans="13:13" x14ac:dyDescent="0.25">
      <c r="M641" s="34"/>
    </row>
    <row r="642" spans="13:13" x14ac:dyDescent="0.25">
      <c r="M642" s="34"/>
    </row>
    <row r="643" spans="13:13" x14ac:dyDescent="0.25">
      <c r="M643" s="34"/>
    </row>
    <row r="644" spans="13:13" x14ac:dyDescent="0.25">
      <c r="M644" s="34"/>
    </row>
    <row r="645" spans="13:13" x14ac:dyDescent="0.25">
      <c r="M645" s="34"/>
    </row>
    <row r="646" spans="13:13" x14ac:dyDescent="0.25">
      <c r="M646" s="34"/>
    </row>
    <row r="647" spans="13:13" x14ac:dyDescent="0.25">
      <c r="M647" s="34"/>
    </row>
    <row r="648" spans="13:13" x14ac:dyDescent="0.25">
      <c r="M648" s="34"/>
    </row>
    <row r="649" spans="13:13" x14ac:dyDescent="0.25">
      <c r="M649" s="34"/>
    </row>
    <row r="650" spans="13:13" x14ac:dyDescent="0.25">
      <c r="M650" s="34"/>
    </row>
    <row r="651" spans="13:13" x14ac:dyDescent="0.25">
      <c r="M651" s="34"/>
    </row>
    <row r="652" spans="13:13" x14ac:dyDescent="0.25">
      <c r="M652" s="34"/>
    </row>
    <row r="653" spans="13:13" x14ac:dyDescent="0.25">
      <c r="M653" s="34"/>
    </row>
    <row r="654" spans="13:13" x14ac:dyDescent="0.25">
      <c r="M654" s="34"/>
    </row>
    <row r="655" spans="13:13" x14ac:dyDescent="0.25">
      <c r="M655" s="34"/>
    </row>
    <row r="656" spans="13:13" x14ac:dyDescent="0.25">
      <c r="M656" s="34"/>
    </row>
    <row r="657" spans="13:13" x14ac:dyDescent="0.25">
      <c r="M657" s="34"/>
    </row>
    <row r="658" spans="13:13" x14ac:dyDescent="0.25">
      <c r="M658" s="34"/>
    </row>
    <row r="659" spans="13:13" x14ac:dyDescent="0.25">
      <c r="M659" s="34"/>
    </row>
    <row r="660" spans="13:13" x14ac:dyDescent="0.25">
      <c r="M660" s="34"/>
    </row>
    <row r="661" spans="13:13" x14ac:dyDescent="0.25">
      <c r="M661" s="34"/>
    </row>
    <row r="662" spans="13:13" x14ac:dyDescent="0.25">
      <c r="M662" s="34"/>
    </row>
    <row r="663" spans="13:13" x14ac:dyDescent="0.25">
      <c r="M663" s="34"/>
    </row>
    <row r="664" spans="13:13" x14ac:dyDescent="0.25">
      <c r="M664" s="34"/>
    </row>
    <row r="665" spans="13:13" x14ac:dyDescent="0.25">
      <c r="M665" s="34"/>
    </row>
    <row r="666" spans="13:13" x14ac:dyDescent="0.25">
      <c r="M666" s="34"/>
    </row>
    <row r="667" spans="13:13" x14ac:dyDescent="0.25">
      <c r="M667" s="34"/>
    </row>
    <row r="668" spans="13:13" x14ac:dyDescent="0.25">
      <c r="M668" s="34"/>
    </row>
    <row r="669" spans="13:13" x14ac:dyDescent="0.25">
      <c r="M669" s="34"/>
    </row>
    <row r="670" spans="13:13" x14ac:dyDescent="0.25">
      <c r="M670" s="34"/>
    </row>
    <row r="671" spans="13:13" x14ac:dyDescent="0.25">
      <c r="M671" s="34"/>
    </row>
    <row r="672" spans="13:13" x14ac:dyDescent="0.25">
      <c r="M672" s="34"/>
    </row>
    <row r="673" spans="13:13" x14ac:dyDescent="0.25">
      <c r="M673" s="34"/>
    </row>
    <row r="674" spans="13:13" x14ac:dyDescent="0.25">
      <c r="M674" s="34"/>
    </row>
    <row r="675" spans="13:13" x14ac:dyDescent="0.25">
      <c r="M675" s="34"/>
    </row>
    <row r="676" spans="13:13" x14ac:dyDescent="0.25">
      <c r="M676" s="34"/>
    </row>
    <row r="677" spans="13:13" x14ac:dyDescent="0.25">
      <c r="M677" s="34"/>
    </row>
    <row r="678" spans="13:13" x14ac:dyDescent="0.25">
      <c r="M678" s="34"/>
    </row>
    <row r="679" spans="13:13" x14ac:dyDescent="0.25">
      <c r="M679" s="34"/>
    </row>
    <row r="680" spans="13:13" x14ac:dyDescent="0.25">
      <c r="M680" s="34"/>
    </row>
    <row r="681" spans="13:13" x14ac:dyDescent="0.25">
      <c r="M681" s="34"/>
    </row>
    <row r="682" spans="13:13" x14ac:dyDescent="0.25">
      <c r="M682" s="34"/>
    </row>
    <row r="683" spans="13:13" x14ac:dyDescent="0.25">
      <c r="M683" s="34"/>
    </row>
    <row r="684" spans="13:13" x14ac:dyDescent="0.25">
      <c r="M684" s="34"/>
    </row>
    <row r="685" spans="13:13" x14ac:dyDescent="0.25">
      <c r="M685" s="34"/>
    </row>
    <row r="686" spans="13:13" x14ac:dyDescent="0.25">
      <c r="M686" s="34"/>
    </row>
    <row r="687" spans="13:13" x14ac:dyDescent="0.25">
      <c r="M687" s="34"/>
    </row>
    <row r="688" spans="13:13" x14ac:dyDescent="0.25">
      <c r="M688" s="34"/>
    </row>
    <row r="689" spans="13:13" x14ac:dyDescent="0.25">
      <c r="M689" s="34"/>
    </row>
    <row r="690" spans="13:13" x14ac:dyDescent="0.25">
      <c r="M690" s="34"/>
    </row>
    <row r="691" spans="13:13" x14ac:dyDescent="0.25">
      <c r="M691" s="34"/>
    </row>
    <row r="692" spans="13:13" x14ac:dyDescent="0.25">
      <c r="M692" s="34"/>
    </row>
    <row r="693" spans="13:13" x14ac:dyDescent="0.25">
      <c r="M693" s="34"/>
    </row>
    <row r="694" spans="13:13" x14ac:dyDescent="0.25">
      <c r="M694" s="34"/>
    </row>
    <row r="695" spans="13:13" x14ac:dyDescent="0.25">
      <c r="M695" s="34"/>
    </row>
    <row r="696" spans="13:13" x14ac:dyDescent="0.25">
      <c r="M696" s="34"/>
    </row>
    <row r="697" spans="13:13" x14ac:dyDescent="0.25">
      <c r="M697" s="34"/>
    </row>
    <row r="698" spans="13:13" x14ac:dyDescent="0.25">
      <c r="M698" s="34"/>
    </row>
    <row r="699" spans="13:13" x14ac:dyDescent="0.25">
      <c r="M699" s="34"/>
    </row>
    <row r="700" spans="13:13" x14ac:dyDescent="0.25">
      <c r="M700" s="34"/>
    </row>
    <row r="701" spans="13:13" x14ac:dyDescent="0.25">
      <c r="M701" s="34"/>
    </row>
    <row r="702" spans="13:13" x14ac:dyDescent="0.25">
      <c r="M702" s="34"/>
    </row>
    <row r="703" spans="13:13" x14ac:dyDescent="0.25">
      <c r="M703" s="34"/>
    </row>
    <row r="704" spans="13:13" x14ac:dyDescent="0.25">
      <c r="M704" s="34"/>
    </row>
    <row r="705" spans="13:13" x14ac:dyDescent="0.25">
      <c r="M705" s="34"/>
    </row>
    <row r="706" spans="13:13" x14ac:dyDescent="0.25">
      <c r="M706" s="34"/>
    </row>
    <row r="707" spans="13:13" x14ac:dyDescent="0.25">
      <c r="M707" s="34"/>
    </row>
    <row r="708" spans="13:13" x14ac:dyDescent="0.25">
      <c r="M708" s="34"/>
    </row>
    <row r="709" spans="13:13" x14ac:dyDescent="0.25">
      <c r="M709" s="34"/>
    </row>
    <row r="710" spans="13:13" x14ac:dyDescent="0.25">
      <c r="M710" s="34"/>
    </row>
    <row r="711" spans="13:13" x14ac:dyDescent="0.25">
      <c r="M711" s="34"/>
    </row>
    <row r="712" spans="13:13" x14ac:dyDescent="0.25">
      <c r="M712" s="34"/>
    </row>
    <row r="713" spans="13:13" x14ac:dyDescent="0.25">
      <c r="M713" s="34"/>
    </row>
    <row r="714" spans="13:13" x14ac:dyDescent="0.25">
      <c r="M714" s="34"/>
    </row>
    <row r="715" spans="13:13" x14ac:dyDescent="0.25">
      <c r="M715" s="34"/>
    </row>
    <row r="716" spans="13:13" x14ac:dyDescent="0.25">
      <c r="M716" s="34"/>
    </row>
    <row r="717" spans="13:13" x14ac:dyDescent="0.25">
      <c r="M717" s="34"/>
    </row>
    <row r="718" spans="13:13" x14ac:dyDescent="0.25">
      <c r="M718" s="34"/>
    </row>
    <row r="719" spans="13:13" x14ac:dyDescent="0.25">
      <c r="M719" s="34"/>
    </row>
    <row r="720" spans="13:13" x14ac:dyDescent="0.25">
      <c r="M720" s="34"/>
    </row>
    <row r="721" spans="13:13" x14ac:dyDescent="0.25">
      <c r="M721" s="34"/>
    </row>
    <row r="722" spans="13:13" x14ac:dyDescent="0.25">
      <c r="M722" s="34"/>
    </row>
    <row r="723" spans="13:13" x14ac:dyDescent="0.25">
      <c r="M723" s="34"/>
    </row>
    <row r="724" spans="13:13" x14ac:dyDescent="0.25">
      <c r="M724" s="34"/>
    </row>
    <row r="725" spans="13:13" x14ac:dyDescent="0.25">
      <c r="M725" s="34"/>
    </row>
    <row r="726" spans="13:13" x14ac:dyDescent="0.25">
      <c r="M726" s="34"/>
    </row>
    <row r="727" spans="13:13" x14ac:dyDescent="0.25">
      <c r="M727" s="34"/>
    </row>
    <row r="728" spans="13:13" x14ac:dyDescent="0.25">
      <c r="M728" s="34"/>
    </row>
    <row r="729" spans="13:13" x14ac:dyDescent="0.25">
      <c r="M729" s="34"/>
    </row>
    <row r="730" spans="13:13" x14ac:dyDescent="0.25">
      <c r="M730" s="34"/>
    </row>
    <row r="731" spans="13:13" x14ac:dyDescent="0.25">
      <c r="M731" s="34"/>
    </row>
    <row r="732" spans="13:13" x14ac:dyDescent="0.25">
      <c r="M732" s="34"/>
    </row>
    <row r="733" spans="13:13" x14ac:dyDescent="0.25">
      <c r="M733" s="34"/>
    </row>
    <row r="734" spans="13:13" x14ac:dyDescent="0.25">
      <c r="M734" s="34"/>
    </row>
    <row r="735" spans="13:13" x14ac:dyDescent="0.25">
      <c r="M735" s="34"/>
    </row>
    <row r="736" spans="13:13" x14ac:dyDescent="0.25">
      <c r="M736" s="34"/>
    </row>
    <row r="737" spans="13:13" x14ac:dyDescent="0.25">
      <c r="M737" s="34"/>
    </row>
    <row r="738" spans="13:13" x14ac:dyDescent="0.25">
      <c r="M738" s="34"/>
    </row>
    <row r="739" spans="13:13" x14ac:dyDescent="0.25">
      <c r="M739" s="34"/>
    </row>
    <row r="740" spans="13:13" x14ac:dyDescent="0.25">
      <c r="M740" s="34"/>
    </row>
    <row r="741" spans="13:13" x14ac:dyDescent="0.25">
      <c r="M741" s="34"/>
    </row>
    <row r="742" spans="13:13" x14ac:dyDescent="0.25">
      <c r="M742" s="34"/>
    </row>
    <row r="743" spans="13:13" x14ac:dyDescent="0.25">
      <c r="M743" s="34"/>
    </row>
    <row r="744" spans="13:13" x14ac:dyDescent="0.25">
      <c r="M744" s="34"/>
    </row>
    <row r="745" spans="13:13" x14ac:dyDescent="0.25">
      <c r="M745" s="34"/>
    </row>
    <row r="746" spans="13:13" x14ac:dyDescent="0.25">
      <c r="M746" s="34"/>
    </row>
    <row r="747" spans="13:13" x14ac:dyDescent="0.25">
      <c r="M747" s="34"/>
    </row>
    <row r="748" spans="13:13" x14ac:dyDescent="0.25">
      <c r="M748" s="34"/>
    </row>
    <row r="749" spans="13:13" x14ac:dyDescent="0.25">
      <c r="M749" s="34"/>
    </row>
    <row r="750" spans="13:13" x14ac:dyDescent="0.25">
      <c r="M750" s="34"/>
    </row>
    <row r="751" spans="13:13" x14ac:dyDescent="0.25">
      <c r="M751" s="34"/>
    </row>
    <row r="752" spans="13:13" x14ac:dyDescent="0.25">
      <c r="M752" s="34"/>
    </row>
    <row r="753" spans="13:13" x14ac:dyDescent="0.25">
      <c r="M753" s="34"/>
    </row>
    <row r="754" spans="13:13" x14ac:dyDescent="0.25">
      <c r="M754" s="34"/>
    </row>
    <row r="755" spans="13:13" x14ac:dyDescent="0.25">
      <c r="M755" s="34"/>
    </row>
    <row r="756" spans="13:13" x14ac:dyDescent="0.25">
      <c r="M756" s="34"/>
    </row>
    <row r="757" spans="13:13" x14ac:dyDescent="0.25">
      <c r="M757" s="34"/>
    </row>
    <row r="758" spans="13:13" x14ac:dyDescent="0.25">
      <c r="M758" s="34"/>
    </row>
    <row r="759" spans="13:13" x14ac:dyDescent="0.25">
      <c r="M759" s="34"/>
    </row>
    <row r="760" spans="13:13" x14ac:dyDescent="0.25">
      <c r="M760" s="34"/>
    </row>
    <row r="761" spans="13:13" x14ac:dyDescent="0.25">
      <c r="M761" s="34"/>
    </row>
    <row r="762" spans="13:13" x14ac:dyDescent="0.25">
      <c r="M762" s="34"/>
    </row>
    <row r="763" spans="13:13" x14ac:dyDescent="0.25">
      <c r="M763" s="34"/>
    </row>
    <row r="764" spans="13:13" x14ac:dyDescent="0.25">
      <c r="M764" s="34"/>
    </row>
    <row r="765" spans="13:13" x14ac:dyDescent="0.25">
      <c r="M765" s="34"/>
    </row>
    <row r="766" spans="13:13" x14ac:dyDescent="0.25">
      <c r="M766" s="34"/>
    </row>
    <row r="767" spans="13:13" x14ac:dyDescent="0.25">
      <c r="M767" s="34"/>
    </row>
    <row r="768" spans="13:13" x14ac:dyDescent="0.25">
      <c r="M768" s="34"/>
    </row>
    <row r="769" spans="13:13" x14ac:dyDescent="0.25">
      <c r="M769" s="34"/>
    </row>
    <row r="770" spans="13:13" x14ac:dyDescent="0.25">
      <c r="M770" s="34"/>
    </row>
    <row r="771" spans="13:13" x14ac:dyDescent="0.25">
      <c r="M771" s="34"/>
    </row>
    <row r="772" spans="13:13" x14ac:dyDescent="0.25">
      <c r="M772" s="34"/>
    </row>
    <row r="773" spans="13:13" x14ac:dyDescent="0.25">
      <c r="M773" s="34"/>
    </row>
    <row r="774" spans="13:13" x14ac:dyDescent="0.25">
      <c r="M774" s="34"/>
    </row>
    <row r="775" spans="13:13" x14ac:dyDescent="0.25">
      <c r="M775" s="34"/>
    </row>
    <row r="776" spans="13:13" x14ac:dyDescent="0.25">
      <c r="M776" s="34"/>
    </row>
    <row r="777" spans="13:13" x14ac:dyDescent="0.25">
      <c r="M777" s="34"/>
    </row>
    <row r="778" spans="13:13" x14ac:dyDescent="0.25">
      <c r="M778" s="34"/>
    </row>
    <row r="779" spans="13:13" x14ac:dyDescent="0.25">
      <c r="M779" s="34"/>
    </row>
    <row r="780" spans="13:13" x14ac:dyDescent="0.25">
      <c r="M780" s="34"/>
    </row>
    <row r="781" spans="13:13" x14ac:dyDescent="0.25">
      <c r="M781" s="34"/>
    </row>
    <row r="782" spans="13:13" x14ac:dyDescent="0.25">
      <c r="M782" s="34"/>
    </row>
    <row r="783" spans="13:13" x14ac:dyDescent="0.25">
      <c r="M783" s="34"/>
    </row>
    <row r="784" spans="13:13" x14ac:dyDescent="0.25">
      <c r="M784" s="34"/>
    </row>
    <row r="785" spans="13:13" x14ac:dyDescent="0.25">
      <c r="M785" s="34"/>
    </row>
    <row r="786" spans="13:13" x14ac:dyDescent="0.25">
      <c r="M786" s="34"/>
    </row>
    <row r="787" spans="13:13" x14ac:dyDescent="0.25">
      <c r="M787" s="34"/>
    </row>
    <row r="788" spans="13:13" x14ac:dyDescent="0.25">
      <c r="M788" s="34"/>
    </row>
    <row r="789" spans="13:13" x14ac:dyDescent="0.25">
      <c r="M789" s="34"/>
    </row>
    <row r="790" spans="13:13" x14ac:dyDescent="0.25">
      <c r="M790" s="34"/>
    </row>
    <row r="791" spans="13:13" x14ac:dyDescent="0.25">
      <c r="M791" s="34"/>
    </row>
    <row r="792" spans="13:13" x14ac:dyDescent="0.25">
      <c r="M792" s="34"/>
    </row>
    <row r="793" spans="13:13" x14ac:dyDescent="0.25">
      <c r="M793" s="34"/>
    </row>
    <row r="794" spans="13:13" x14ac:dyDescent="0.25">
      <c r="M794" s="34"/>
    </row>
    <row r="795" spans="13:13" x14ac:dyDescent="0.25">
      <c r="M795" s="34"/>
    </row>
    <row r="796" spans="13:13" x14ac:dyDescent="0.25">
      <c r="M796" s="34"/>
    </row>
    <row r="797" spans="13:13" x14ac:dyDescent="0.25">
      <c r="M797" s="34"/>
    </row>
    <row r="798" spans="13:13" x14ac:dyDescent="0.25">
      <c r="M798" s="34"/>
    </row>
    <row r="799" spans="13:13" x14ac:dyDescent="0.25">
      <c r="M799" s="34"/>
    </row>
    <row r="800" spans="13:13" x14ac:dyDescent="0.25">
      <c r="M800" s="34"/>
    </row>
    <row r="801" spans="13:13" x14ac:dyDescent="0.25">
      <c r="M801" s="34"/>
    </row>
    <row r="802" spans="13:13" x14ac:dyDescent="0.25">
      <c r="M802" s="34"/>
    </row>
    <row r="803" spans="13:13" x14ac:dyDescent="0.25">
      <c r="M803" s="34"/>
    </row>
    <row r="804" spans="13:13" x14ac:dyDescent="0.25">
      <c r="M804" s="34"/>
    </row>
    <row r="805" spans="13:13" x14ac:dyDescent="0.25">
      <c r="M805" s="34"/>
    </row>
    <row r="806" spans="13:13" x14ac:dyDescent="0.25">
      <c r="M806" s="34"/>
    </row>
    <row r="807" spans="13:13" x14ac:dyDescent="0.25">
      <c r="M807" s="34"/>
    </row>
    <row r="808" spans="13:13" x14ac:dyDescent="0.25">
      <c r="M808" s="34"/>
    </row>
    <row r="809" spans="13:13" x14ac:dyDescent="0.25">
      <c r="M809" s="34"/>
    </row>
    <row r="810" spans="13:13" x14ac:dyDescent="0.25">
      <c r="M810" s="34"/>
    </row>
    <row r="811" spans="13:13" x14ac:dyDescent="0.25">
      <c r="M811" s="34"/>
    </row>
    <row r="812" spans="13:13" x14ac:dyDescent="0.25">
      <c r="M812" s="34"/>
    </row>
    <row r="813" spans="13:13" x14ac:dyDescent="0.25">
      <c r="M813" s="34"/>
    </row>
    <row r="814" spans="13:13" x14ac:dyDescent="0.25">
      <c r="M814" s="34"/>
    </row>
    <row r="815" spans="13:13" x14ac:dyDescent="0.25">
      <c r="M815" s="34"/>
    </row>
    <row r="816" spans="13:13" x14ac:dyDescent="0.25">
      <c r="M816" s="34"/>
    </row>
    <row r="817" spans="13:13" x14ac:dyDescent="0.25">
      <c r="M817" s="34"/>
    </row>
    <row r="818" spans="13:13" x14ac:dyDescent="0.25">
      <c r="M818" s="34"/>
    </row>
    <row r="819" spans="13:13" x14ac:dyDescent="0.25">
      <c r="M819" s="34"/>
    </row>
    <row r="820" spans="13:13" x14ac:dyDescent="0.25">
      <c r="M820" s="34"/>
    </row>
    <row r="821" spans="13:13" x14ac:dyDescent="0.25">
      <c r="M821" s="34"/>
    </row>
    <row r="822" spans="13:13" x14ac:dyDescent="0.25">
      <c r="M822" s="34"/>
    </row>
    <row r="823" spans="13:13" x14ac:dyDescent="0.25">
      <c r="M823" s="34"/>
    </row>
    <row r="824" spans="13:13" x14ac:dyDescent="0.25">
      <c r="M824" s="34"/>
    </row>
    <row r="825" spans="13:13" x14ac:dyDescent="0.25">
      <c r="M825" s="34"/>
    </row>
    <row r="826" spans="13:13" x14ac:dyDescent="0.25">
      <c r="M826" s="34"/>
    </row>
    <row r="827" spans="13:13" x14ac:dyDescent="0.25">
      <c r="M827" s="34"/>
    </row>
    <row r="828" spans="13:13" x14ac:dyDescent="0.25">
      <c r="M828" s="34"/>
    </row>
    <row r="829" spans="13:13" x14ac:dyDescent="0.25">
      <c r="M829" s="34"/>
    </row>
    <row r="830" spans="13:13" x14ac:dyDescent="0.25">
      <c r="M830" s="34"/>
    </row>
    <row r="831" spans="13:13" x14ac:dyDescent="0.25">
      <c r="M831" s="34"/>
    </row>
    <row r="832" spans="13:13" x14ac:dyDescent="0.25">
      <c r="M832" s="34"/>
    </row>
    <row r="833" spans="13:13" x14ac:dyDescent="0.25">
      <c r="M833" s="34"/>
    </row>
    <row r="834" spans="13:13" x14ac:dyDescent="0.25">
      <c r="M834" s="34"/>
    </row>
    <row r="835" spans="13:13" x14ac:dyDescent="0.25">
      <c r="M835" s="34"/>
    </row>
    <row r="836" spans="13:13" x14ac:dyDescent="0.25">
      <c r="M836" s="34"/>
    </row>
    <row r="837" spans="13:13" x14ac:dyDescent="0.25">
      <c r="M837" s="34"/>
    </row>
    <row r="838" spans="13:13" x14ac:dyDescent="0.25">
      <c r="M838" s="34"/>
    </row>
    <row r="839" spans="13:13" x14ac:dyDescent="0.25">
      <c r="M839" s="34"/>
    </row>
    <row r="840" spans="13:13" x14ac:dyDescent="0.25">
      <c r="M840" s="34"/>
    </row>
    <row r="841" spans="13:13" x14ac:dyDescent="0.25">
      <c r="M841" s="34"/>
    </row>
    <row r="842" spans="13:13" x14ac:dyDescent="0.25">
      <c r="M842" s="34"/>
    </row>
    <row r="843" spans="13:13" x14ac:dyDescent="0.25">
      <c r="M843" s="34"/>
    </row>
    <row r="844" spans="13:13" x14ac:dyDescent="0.25">
      <c r="M844" s="34"/>
    </row>
    <row r="845" spans="13:13" x14ac:dyDescent="0.25">
      <c r="M845" s="34"/>
    </row>
    <row r="846" spans="13:13" x14ac:dyDescent="0.25">
      <c r="M846" s="34"/>
    </row>
    <row r="847" spans="13:13" x14ac:dyDescent="0.25">
      <c r="M847" s="34"/>
    </row>
    <row r="848" spans="13:13" x14ac:dyDescent="0.25">
      <c r="M848" s="34"/>
    </row>
    <row r="849" spans="13:13" x14ac:dyDescent="0.25">
      <c r="M849" s="34"/>
    </row>
    <row r="850" spans="13:13" x14ac:dyDescent="0.25">
      <c r="M850" s="34"/>
    </row>
    <row r="851" spans="13:13" x14ac:dyDescent="0.25">
      <c r="M851" s="34"/>
    </row>
    <row r="852" spans="13:13" x14ac:dyDescent="0.25">
      <c r="M852" s="34"/>
    </row>
    <row r="853" spans="13:13" x14ac:dyDescent="0.25">
      <c r="M853" s="34"/>
    </row>
    <row r="854" spans="13:13" x14ac:dyDescent="0.25">
      <c r="M854" s="34"/>
    </row>
    <row r="855" spans="13:13" x14ac:dyDescent="0.25">
      <c r="M855" s="34"/>
    </row>
    <row r="856" spans="13:13" x14ac:dyDescent="0.25">
      <c r="M856" s="34"/>
    </row>
    <row r="857" spans="13:13" x14ac:dyDescent="0.25">
      <c r="M857" s="34"/>
    </row>
    <row r="858" spans="13:13" x14ac:dyDescent="0.25">
      <c r="M858" s="34"/>
    </row>
    <row r="859" spans="13:13" x14ac:dyDescent="0.25">
      <c r="M859" s="34"/>
    </row>
    <row r="860" spans="13:13" x14ac:dyDescent="0.25">
      <c r="M860" s="34"/>
    </row>
    <row r="861" spans="13:13" x14ac:dyDescent="0.25">
      <c r="M861" s="34"/>
    </row>
    <row r="862" spans="13:13" x14ac:dyDescent="0.25">
      <c r="M862" s="34"/>
    </row>
    <row r="863" spans="13:13" x14ac:dyDescent="0.25">
      <c r="M863" s="34"/>
    </row>
    <row r="864" spans="13:13" x14ac:dyDescent="0.25">
      <c r="M864" s="34"/>
    </row>
    <row r="865" spans="13:13" x14ac:dyDescent="0.25">
      <c r="M865" s="34"/>
    </row>
    <row r="866" spans="13:13" x14ac:dyDescent="0.25">
      <c r="M866" s="34"/>
    </row>
    <row r="867" spans="13:13" x14ac:dyDescent="0.25">
      <c r="M867" s="34"/>
    </row>
    <row r="868" spans="13:13" x14ac:dyDescent="0.25">
      <c r="M868" s="34"/>
    </row>
    <row r="869" spans="13:13" x14ac:dyDescent="0.25">
      <c r="M869" s="34"/>
    </row>
    <row r="870" spans="13:13" x14ac:dyDescent="0.25">
      <c r="M870" s="34"/>
    </row>
    <row r="871" spans="13:13" x14ac:dyDescent="0.25">
      <c r="M871" s="34"/>
    </row>
    <row r="872" spans="13:13" x14ac:dyDescent="0.25">
      <c r="M872" s="34"/>
    </row>
    <row r="873" spans="13:13" x14ac:dyDescent="0.25">
      <c r="M873" s="34"/>
    </row>
    <row r="874" spans="13:13" x14ac:dyDescent="0.25">
      <c r="M874" s="34"/>
    </row>
    <row r="875" spans="13:13" x14ac:dyDescent="0.25">
      <c r="M875" s="34"/>
    </row>
    <row r="876" spans="13:13" x14ac:dyDescent="0.25">
      <c r="M876" s="34"/>
    </row>
    <row r="877" spans="13:13" x14ac:dyDescent="0.25">
      <c r="M877" s="34"/>
    </row>
    <row r="878" spans="13:13" x14ac:dyDescent="0.25">
      <c r="M878" s="34"/>
    </row>
    <row r="879" spans="13:13" x14ac:dyDescent="0.25">
      <c r="M879" s="34"/>
    </row>
    <row r="880" spans="13:13" x14ac:dyDescent="0.25">
      <c r="M880" s="34"/>
    </row>
    <row r="881" spans="13:13" x14ac:dyDescent="0.25">
      <c r="M881" s="34"/>
    </row>
    <row r="882" spans="13:13" x14ac:dyDescent="0.25">
      <c r="M882" s="34"/>
    </row>
    <row r="883" spans="13:13" x14ac:dyDescent="0.25">
      <c r="M883" s="34"/>
    </row>
    <row r="884" spans="13:13" x14ac:dyDescent="0.25">
      <c r="M884" s="34"/>
    </row>
    <row r="885" spans="13:13" x14ac:dyDescent="0.25">
      <c r="M885" s="34"/>
    </row>
    <row r="886" spans="13:13" x14ac:dyDescent="0.25">
      <c r="M886" s="34"/>
    </row>
    <row r="887" spans="13:13" x14ac:dyDescent="0.25">
      <c r="M887" s="34"/>
    </row>
    <row r="888" spans="13:13" x14ac:dyDescent="0.25">
      <c r="M888" s="34"/>
    </row>
    <row r="889" spans="13:13" x14ac:dyDescent="0.25">
      <c r="M889" s="34"/>
    </row>
    <row r="890" spans="13:13" x14ac:dyDescent="0.25">
      <c r="M890" s="34"/>
    </row>
    <row r="891" spans="13:13" x14ac:dyDescent="0.25">
      <c r="M891" s="34"/>
    </row>
    <row r="892" spans="13:13" x14ac:dyDescent="0.25">
      <c r="M892" s="34"/>
    </row>
    <row r="893" spans="13:13" x14ac:dyDescent="0.25">
      <c r="M893" s="34"/>
    </row>
    <row r="894" spans="13:13" x14ac:dyDescent="0.25">
      <c r="M894" s="34"/>
    </row>
    <row r="895" spans="13:13" x14ac:dyDescent="0.25">
      <c r="M895" s="34"/>
    </row>
    <row r="896" spans="13:13" x14ac:dyDescent="0.25">
      <c r="M896" s="34"/>
    </row>
    <row r="897" spans="13:13" x14ac:dyDescent="0.25">
      <c r="M897" s="34"/>
    </row>
    <row r="898" spans="13:13" x14ac:dyDescent="0.25">
      <c r="M898" s="34"/>
    </row>
    <row r="899" spans="13:13" x14ac:dyDescent="0.25">
      <c r="M899" s="34"/>
    </row>
    <row r="900" spans="13:13" x14ac:dyDescent="0.25">
      <c r="M900" s="34"/>
    </row>
    <row r="901" spans="13:13" x14ac:dyDescent="0.25">
      <c r="M901" s="34"/>
    </row>
    <row r="902" spans="13:13" x14ac:dyDescent="0.25">
      <c r="M902" s="34"/>
    </row>
    <row r="903" spans="13:13" x14ac:dyDescent="0.25">
      <c r="M903" s="34"/>
    </row>
    <row r="904" spans="13:13" x14ac:dyDescent="0.25">
      <c r="M904" s="34"/>
    </row>
    <row r="905" spans="13:13" x14ac:dyDescent="0.25">
      <c r="M905" s="34"/>
    </row>
    <row r="906" spans="13:13" x14ac:dyDescent="0.25">
      <c r="M906" s="34"/>
    </row>
    <row r="907" spans="13:13" x14ac:dyDescent="0.25">
      <c r="M907" s="34"/>
    </row>
    <row r="908" spans="13:13" x14ac:dyDescent="0.25">
      <c r="M908" s="34"/>
    </row>
    <row r="909" spans="13:13" x14ac:dyDescent="0.25">
      <c r="M909" s="34"/>
    </row>
    <row r="910" spans="13:13" x14ac:dyDescent="0.25">
      <c r="M910" s="34"/>
    </row>
    <row r="911" spans="13:13" x14ac:dyDescent="0.25">
      <c r="M911" s="34"/>
    </row>
    <row r="912" spans="13:13" x14ac:dyDescent="0.25">
      <c r="M912" s="34"/>
    </row>
    <row r="913" spans="13:13" x14ac:dyDescent="0.25">
      <c r="M913" s="34"/>
    </row>
    <row r="914" spans="13:13" x14ac:dyDescent="0.25">
      <c r="M914" s="34"/>
    </row>
    <row r="915" spans="13:13" x14ac:dyDescent="0.25">
      <c r="M915" s="34"/>
    </row>
    <row r="916" spans="13:13" x14ac:dyDescent="0.25">
      <c r="M916" s="34"/>
    </row>
    <row r="917" spans="13:13" x14ac:dyDescent="0.25">
      <c r="M917" s="34"/>
    </row>
    <row r="918" spans="13:13" x14ac:dyDescent="0.25">
      <c r="M918" s="34"/>
    </row>
    <row r="919" spans="13:13" x14ac:dyDescent="0.25">
      <c r="M919" s="34"/>
    </row>
    <row r="920" spans="13:13" x14ac:dyDescent="0.25">
      <c r="M920" s="34"/>
    </row>
    <row r="921" spans="13:13" x14ac:dyDescent="0.25">
      <c r="M921" s="34"/>
    </row>
    <row r="922" spans="13:13" x14ac:dyDescent="0.25">
      <c r="M922" s="34"/>
    </row>
    <row r="923" spans="13:13" x14ac:dyDescent="0.25">
      <c r="M923" s="34"/>
    </row>
    <row r="924" spans="13:13" x14ac:dyDescent="0.25">
      <c r="M924" s="34"/>
    </row>
    <row r="925" spans="13:13" x14ac:dyDescent="0.25">
      <c r="M925" s="34"/>
    </row>
    <row r="926" spans="13:13" x14ac:dyDescent="0.25">
      <c r="M926" s="34"/>
    </row>
    <row r="927" spans="13:13" x14ac:dyDescent="0.25">
      <c r="M927" s="34"/>
    </row>
    <row r="928" spans="13:13" x14ac:dyDescent="0.25">
      <c r="M928" s="34"/>
    </row>
    <row r="929" spans="13:13" x14ac:dyDescent="0.25">
      <c r="M929" s="34"/>
    </row>
    <row r="930" spans="13:13" x14ac:dyDescent="0.25">
      <c r="M930" s="34"/>
    </row>
    <row r="931" spans="13:13" x14ac:dyDescent="0.25">
      <c r="M931" s="34"/>
    </row>
    <row r="932" spans="13:13" x14ac:dyDescent="0.25">
      <c r="M932" s="34"/>
    </row>
    <row r="933" spans="13:13" x14ac:dyDescent="0.25">
      <c r="M933" s="34"/>
    </row>
    <row r="934" spans="13:13" x14ac:dyDescent="0.25">
      <c r="M934" s="34"/>
    </row>
    <row r="935" spans="13:13" x14ac:dyDescent="0.25">
      <c r="M935" s="34"/>
    </row>
    <row r="936" spans="13:13" x14ac:dyDescent="0.25">
      <c r="M936" s="34"/>
    </row>
    <row r="937" spans="13:13" x14ac:dyDescent="0.25">
      <c r="M937" s="34"/>
    </row>
    <row r="938" spans="13:13" x14ac:dyDescent="0.25">
      <c r="M938" s="34"/>
    </row>
    <row r="939" spans="13:13" x14ac:dyDescent="0.25">
      <c r="M939" s="34"/>
    </row>
    <row r="940" spans="13:13" x14ac:dyDescent="0.25">
      <c r="M940" s="34"/>
    </row>
    <row r="941" spans="13:13" x14ac:dyDescent="0.25">
      <c r="M941" s="34"/>
    </row>
    <row r="942" spans="13:13" x14ac:dyDescent="0.25">
      <c r="M942" s="34"/>
    </row>
    <row r="943" spans="13:13" x14ac:dyDescent="0.25">
      <c r="M943" s="34"/>
    </row>
    <row r="944" spans="13:13" x14ac:dyDescent="0.25">
      <c r="M944" s="34"/>
    </row>
    <row r="945" spans="13:13" x14ac:dyDescent="0.25">
      <c r="M945" s="34"/>
    </row>
    <row r="946" spans="13:13" x14ac:dyDescent="0.25">
      <c r="M946" s="34"/>
    </row>
    <row r="947" spans="13:13" x14ac:dyDescent="0.25">
      <c r="M947" s="34"/>
    </row>
    <row r="948" spans="13:13" x14ac:dyDescent="0.25">
      <c r="M948" s="34"/>
    </row>
    <row r="949" spans="13:13" x14ac:dyDescent="0.25">
      <c r="M949" s="34"/>
    </row>
    <row r="950" spans="13:13" x14ac:dyDescent="0.25">
      <c r="M950" s="34"/>
    </row>
    <row r="951" spans="13:13" x14ac:dyDescent="0.25">
      <c r="M951" s="34"/>
    </row>
    <row r="952" spans="13:13" x14ac:dyDescent="0.25">
      <c r="M952" s="34"/>
    </row>
    <row r="953" spans="13:13" x14ac:dyDescent="0.25">
      <c r="M953" s="34"/>
    </row>
    <row r="954" spans="13:13" x14ac:dyDescent="0.25">
      <c r="M954" s="34"/>
    </row>
    <row r="955" spans="13:13" x14ac:dyDescent="0.25">
      <c r="M955" s="34"/>
    </row>
    <row r="956" spans="13:13" x14ac:dyDescent="0.25">
      <c r="M956" s="34"/>
    </row>
    <row r="957" spans="13:13" x14ac:dyDescent="0.25">
      <c r="M957" s="34"/>
    </row>
    <row r="958" spans="13:13" x14ac:dyDescent="0.25">
      <c r="M958" s="34"/>
    </row>
    <row r="959" spans="13:13" x14ac:dyDescent="0.25">
      <c r="M959" s="34"/>
    </row>
    <row r="960" spans="13:13" x14ac:dyDescent="0.25">
      <c r="M960" s="34"/>
    </row>
    <row r="961" spans="13:13" x14ac:dyDescent="0.25">
      <c r="M961" s="34"/>
    </row>
  </sheetData>
  <autoFilter ref="B4:M113"/>
  <mergeCells count="10">
    <mergeCell ref="C98:M98"/>
    <mergeCell ref="B1:M1"/>
    <mergeCell ref="C2:M2"/>
    <mergeCell ref="C77:M77"/>
    <mergeCell ref="C5:M5"/>
    <mergeCell ref="C23:M23"/>
    <mergeCell ref="C40:M40"/>
    <mergeCell ref="C71:M71"/>
    <mergeCell ref="C82:M82"/>
    <mergeCell ref="C87:M87"/>
  </mergeCells>
  <dataValidations count="1">
    <dataValidation type="list" allowBlank="1" showInputMessage="1" showErrorMessage="1" sqref="B6:B113">
      <formula1>Список</formula1>
    </dataValidation>
  </dataValidations>
  <pageMargins left="0.70866141732283472" right="0.70866141732283472" top="0.47" bottom="0.32" header="0.31496062992125984" footer="0.31496062992125984"/>
  <pageSetup paperSize="9" scale="89" fitToHeight="0" orientation="landscape" r:id="rId1"/>
  <rowBreaks count="2" manualBreakCount="2">
    <brk id="13" min="2" max="12" man="1"/>
    <brk id="108" min="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d.hudoba</dc:creator>
  <cp:lastModifiedBy>Войтенко Светлана Маркеловна</cp:lastModifiedBy>
  <cp:lastPrinted>2017-04-13T12:42:19Z</cp:lastPrinted>
  <dcterms:created xsi:type="dcterms:W3CDTF">2015-02-18T14:40:50Z</dcterms:created>
  <dcterms:modified xsi:type="dcterms:W3CDTF">2017-04-13T12:42:46Z</dcterms:modified>
</cp:coreProperties>
</file>